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026"/>
  <workbookPr defaultThemeVersion="166925"/>
  <bookViews>
    <workbookView xWindow="65416" yWindow="65416" windowWidth="20730" windowHeight="11160" firstSheet="1" activeTab="3"/>
  </bookViews>
  <sheets>
    <sheet name="Información general" sheetId="1" r:id="rId1"/>
    <sheet name="1.1. Descripción de la ciudad" sheetId="2" r:id="rId2"/>
    <sheet name="1.2. Fuentes de información" sheetId="3" r:id="rId3"/>
    <sheet name="1.3. Factores de emisión" sheetId="4" r:id="rId4"/>
    <sheet name="2.1. Energía estacionaria" sheetId="5" r:id="rId5"/>
    <sheet name="2.2. Transporte" sheetId="6" r:id="rId6"/>
    <sheet name="2.3. Residuos" sheetId="7" r:id="rId7"/>
    <sheet name="2.4. IPPU" sheetId="8" r:id="rId8"/>
    <sheet name="2.5. AFOLU" sheetId="9" r:id="rId9"/>
    <sheet name="3. Emisiones netas" sheetId="10" r:id="rId10"/>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Jessie</author>
  </authors>
  <commentList>
    <comment ref="I5" authorId="0">
      <text>
        <r>
          <rPr>
            <sz val="9"/>
            <rFont val="Tahoma"/>
            <family val="2"/>
          </rPr>
          <t xml:space="preserve">Es link es al documento de respaldo dónde se ubica la información suministrada por la fuente
</t>
        </r>
      </text>
    </comment>
  </commentList>
</comments>
</file>

<file path=xl/comments4.xml><?xml version="1.0" encoding="utf-8"?>
<comments xmlns="http://schemas.openxmlformats.org/spreadsheetml/2006/main">
  <authors>
    <author>Jessie</author>
  </authors>
  <commentList>
    <comment ref="C122" authorId="0">
      <text>
        <r>
          <rPr>
            <b/>
            <sz val="9"/>
            <rFont val="Tahoma"/>
            <family val="2"/>
          </rPr>
          <t xml:space="preserve">Gases cubiertos por el tratado internacional (Protocolo de Montreal, 1987) que tiene como objetivo la "eliminación"de sustancias específicas conocidas que agotan el ozono.
 </t>
        </r>
        <r>
          <rPr>
            <sz val="9"/>
            <rFont val="Tahoma"/>
            <family val="2"/>
          </rPr>
          <t xml:space="preserve">
</t>
        </r>
      </text>
    </comment>
  </commentList>
</comments>
</file>

<file path=xl/comments8.xml><?xml version="1.0" encoding="utf-8"?>
<comments xmlns="http://schemas.openxmlformats.org/spreadsheetml/2006/main">
  <authors>
    <author>Jessie</author>
  </authors>
  <commentList>
    <comment ref="AC8" authorId="0">
      <text>
        <r>
          <rPr>
            <b/>
            <sz val="9"/>
            <rFont val="Tahoma"/>
            <family val="2"/>
          </rPr>
          <t xml:space="preserve">Incluya cualquier otro gas de efecto invernadero identificado </t>
        </r>
        <r>
          <rPr>
            <sz val="9"/>
            <rFont val="Tahoma"/>
            <family val="2"/>
          </rPr>
          <t xml:space="preserve">
</t>
        </r>
      </text>
    </comment>
    <comment ref="AX8" authorId="0">
      <text>
        <r>
          <rPr>
            <b/>
            <sz val="9"/>
            <rFont val="Tahoma"/>
            <family val="2"/>
          </rPr>
          <t xml:space="preserve">Incluya cualquier otro gas de efecto invernadero identificado </t>
        </r>
        <r>
          <rPr>
            <sz val="9"/>
            <rFont val="Tahoma"/>
            <family val="2"/>
          </rPr>
          <t xml:space="preserve">
</t>
        </r>
      </text>
    </comment>
    <comment ref="AC19" authorId="0">
      <text>
        <r>
          <rPr>
            <b/>
            <sz val="9"/>
            <rFont val="Tahoma"/>
            <family val="2"/>
          </rPr>
          <t xml:space="preserve">Incluya cualquier otro gas de efecto invernadero identificado </t>
        </r>
        <r>
          <rPr>
            <sz val="9"/>
            <rFont val="Tahoma"/>
            <family val="2"/>
          </rPr>
          <t xml:space="preserve">
</t>
        </r>
      </text>
    </comment>
    <comment ref="AX19" authorId="0">
      <text>
        <r>
          <rPr>
            <b/>
            <sz val="9"/>
            <rFont val="Tahoma"/>
            <family val="2"/>
          </rPr>
          <t xml:space="preserve">Incluya cualquier otro gas de efecto invernadero identificado </t>
        </r>
        <r>
          <rPr>
            <sz val="9"/>
            <rFont val="Tahoma"/>
            <family val="2"/>
          </rPr>
          <t xml:space="preserve">
</t>
        </r>
      </text>
    </comment>
  </commentList>
</comments>
</file>

<file path=xl/sharedStrings.xml><?xml version="1.0" encoding="utf-8"?>
<sst xmlns="http://schemas.openxmlformats.org/spreadsheetml/2006/main" count="2289" uniqueCount="682">
  <si>
    <t xml:space="preserve">Herramienta para el cálculo de las emisiones </t>
  </si>
  <si>
    <t>Nombre del cantón o el distrito</t>
  </si>
  <si>
    <t>Organización responsable del inventario</t>
  </si>
  <si>
    <t>Año del reporte</t>
  </si>
  <si>
    <t>1. Generalidades del inventario</t>
  </si>
  <si>
    <t>2. Sectores, sub sectores y fuentes</t>
  </si>
  <si>
    <t>3. Resultado del inventario</t>
  </si>
  <si>
    <t>1.1. Descripción de la ciudad</t>
  </si>
  <si>
    <t>1.2. Fuentes de Información</t>
  </si>
  <si>
    <t>1.3. Factores de emisión</t>
  </si>
  <si>
    <t>2.1. Energía estacionaria</t>
  </si>
  <si>
    <t>2.2. Transporte</t>
  </si>
  <si>
    <t>2.3. Residuos</t>
  </si>
  <si>
    <t>2.4.Procesos Industriales y uso de productos</t>
  </si>
  <si>
    <t>2.5.Agricultura, silvicultura y otros usos de la tierra</t>
  </si>
  <si>
    <t>Logo del cantón o distrito</t>
  </si>
  <si>
    <t>1. Límite del inventario</t>
  </si>
  <si>
    <t>Provincia</t>
  </si>
  <si>
    <t>País</t>
  </si>
  <si>
    <t>Año de reporte</t>
  </si>
  <si>
    <t>Aspecto</t>
  </si>
  <si>
    <t>Descripción</t>
  </si>
  <si>
    <t>Año base</t>
  </si>
  <si>
    <t>Límite geográfico escogido</t>
  </si>
  <si>
    <t>km2 del área incluida en el inventario</t>
  </si>
  <si>
    <t>Cantidad de residentes que viven dentro del área del inventario</t>
  </si>
  <si>
    <t>Producto interno bruto del cantón o distrito</t>
  </si>
  <si>
    <t>Tipo de actividades económicas desarrolladas</t>
  </si>
  <si>
    <t>Clima del cantón o el distrito</t>
  </si>
  <si>
    <t>Otra información</t>
  </si>
  <si>
    <t>2. Mapa de área geográfica elegida para desarrollar el inventario</t>
  </si>
  <si>
    <t>Nombre completo</t>
  </si>
  <si>
    <t>Organización</t>
  </si>
  <si>
    <t xml:space="preserve"> Teléfono</t>
  </si>
  <si>
    <t>Correo electrónico</t>
  </si>
  <si>
    <t>4. Información del inventario</t>
  </si>
  <si>
    <t>Fuente de los potenciales de calentamiento global</t>
  </si>
  <si>
    <t xml:space="preserve">IPCC Fourth Assessment Report (2007)          
</t>
  </si>
  <si>
    <t>Descripción de los sectores, sub sectores y fuentes de emisión a reportar</t>
  </si>
  <si>
    <t>Descripción de los gases de efecto invernadero a reportar</t>
  </si>
  <si>
    <t>Descripción de las metodologías y herramientas usadas para el desarrollo del inventario</t>
  </si>
  <si>
    <t>Cambios o comentarios respecto al último inventario realizado</t>
  </si>
  <si>
    <t>4. Compilador del inventario</t>
  </si>
  <si>
    <t>Nombre del compilador</t>
  </si>
  <si>
    <t>Departamento</t>
  </si>
  <si>
    <t>Teléfono</t>
  </si>
  <si>
    <t>1. Fuentes de información para el inventario</t>
  </si>
  <si>
    <t>Información</t>
  </si>
  <si>
    <t>Nombre de la fuente</t>
  </si>
  <si>
    <t>Nombre de la persona contacto</t>
  </si>
  <si>
    <t>Link a la información</t>
  </si>
  <si>
    <t>Ejemplo</t>
  </si>
  <si>
    <t>Instituto Costarricense de Electricidad</t>
  </si>
  <si>
    <t>Año</t>
  </si>
  <si>
    <t>Pedro González Vargas</t>
  </si>
  <si>
    <t>pgonzalez@ice.go.cr</t>
  </si>
  <si>
    <t>www.linkelectricidad.com</t>
  </si>
  <si>
    <t>Consumo de electricidad en el cantón</t>
  </si>
  <si>
    <t>Dirección Regional de Distribución Pacífico</t>
  </si>
  <si>
    <t>Tipo</t>
  </si>
  <si>
    <t>Unidad</t>
  </si>
  <si>
    <t>Factor de Emisión</t>
  </si>
  <si>
    <t>Fuente</t>
  </si>
  <si>
    <t>CH4</t>
  </si>
  <si>
    <t xml:space="preserve">CO2 </t>
  </si>
  <si>
    <t>N2O</t>
  </si>
  <si>
    <t xml:space="preserve">Residuos- Relleno Sanitario </t>
  </si>
  <si>
    <t>kg CH4 / Kg de residuos sólidos</t>
  </si>
  <si>
    <t xml:space="preserve"> -</t>
  </si>
  <si>
    <t>Instituto
Metereológico
Nacional</t>
  </si>
  <si>
    <t>Compost</t>
  </si>
  <si>
    <t>kg CH4 - kg N2O/kg residuos sólidos</t>
  </si>
  <si>
    <t>Biodigestores</t>
  </si>
  <si>
    <t>kg CH4/kg residuos sólidos</t>
  </si>
  <si>
    <t xml:space="preserve">Aguas Residuales- Lagunas </t>
  </si>
  <si>
    <t>kg CH4/persona/año</t>
  </si>
  <si>
    <t>Aguas Residuales- Tanque Séptico</t>
  </si>
  <si>
    <t>Aguas Residuales- Descaga a ríos</t>
  </si>
  <si>
    <t>Reactor anaeróbico</t>
  </si>
  <si>
    <t>kg CH4 / Kg DQO</t>
  </si>
  <si>
    <t>Laguna anaeróbica profunda</t>
  </si>
  <si>
    <t>Laguna anaeróbica poco profunda</t>
  </si>
  <si>
    <t>Descarga a ríos</t>
  </si>
  <si>
    <t>Uso de Electricidad 2010</t>
  </si>
  <si>
    <t>Kg CO2 e / kWh</t>
  </si>
  <si>
    <t>Uso de Electricidad 2011</t>
  </si>
  <si>
    <t xml:space="preserve">Uso de Electricidad 2012 </t>
  </si>
  <si>
    <t>Uso de Electricidad 2013</t>
  </si>
  <si>
    <t>Gasolina</t>
  </si>
  <si>
    <t>Kg CO2 /L combustible</t>
  </si>
  <si>
    <t>Diesel</t>
  </si>
  <si>
    <t>Búnker</t>
  </si>
  <si>
    <t>Queroseno</t>
  </si>
  <si>
    <t>LPG</t>
  </si>
  <si>
    <t>Gasolina de aviación</t>
  </si>
  <si>
    <t>Jet fuel</t>
  </si>
  <si>
    <t>Generación electricidad/Diesel</t>
  </si>
  <si>
    <t>CH4 kg / L combustible  -   N20 kg / L comb.</t>
  </si>
  <si>
    <t>Generación electricidad/Bunker</t>
  </si>
  <si>
    <t>Manufactura y construcción/Gasolina,</t>
  </si>
  <si>
    <t>Manufactura y construcción/Diesel</t>
  </si>
  <si>
    <t>Manufactura y construcción/Bunker</t>
  </si>
  <si>
    <t>Manufactura y construcción/LPG</t>
  </si>
  <si>
    <t>Comercial e institucional/Gasolina</t>
  </si>
  <si>
    <t>Comercial e institucional /Diesel</t>
  </si>
  <si>
    <t>Comercial e institucional /Bunker</t>
  </si>
  <si>
    <t>Comercial e institucional /LPG</t>
  </si>
  <si>
    <t>Residencial y agrícola/Gasolina,</t>
  </si>
  <si>
    <t>Residencial y agrícola  /Diesel</t>
  </si>
  <si>
    <t>Residencial y agrícola  /Bunker</t>
  </si>
  <si>
    <t>Residencial y agrícola /LPG</t>
  </si>
  <si>
    <t>Transporte terrestre/gasolina /sin catalizador</t>
  </si>
  <si>
    <t>Transporte terrestre/gasolina /con catalizador</t>
  </si>
  <si>
    <t>Transporte terrestre/diesel /sin catalizador</t>
  </si>
  <si>
    <t>Transporte terrestre/LPG</t>
  </si>
  <si>
    <t>Producción de cemento</t>
  </si>
  <si>
    <t>kg CO2/ kg clínker</t>
  </si>
  <si>
    <t>Producción de cal</t>
  </si>
  <si>
    <t>kg CO2/ kg cal</t>
  </si>
  <si>
    <t>Producción de vidrio</t>
  </si>
  <si>
    <t>kg CO2/kg vidrio</t>
  </si>
  <si>
    <t>Cuadro  2. Factores de referencia de la  IPCC Good Practice Guidelines*</t>
  </si>
  <si>
    <t>Aplicación</t>
  </si>
  <si>
    <t>Vida útil (years)</t>
  </si>
  <si>
    <t>Factores de emisión (% de carga inicial/año)</t>
  </si>
  <si>
    <t>Carga (kg)</t>
  </si>
  <si>
    <t>Montaje</t>
  </si>
  <si>
    <t>Tasa de fuga anual</t>
  </si>
  <si>
    <t>Eficiencia de reciclaje</t>
  </si>
  <si>
    <t>Refrigeración doméstica</t>
  </si>
  <si>
    <t>0.05 - 0.5</t>
  </si>
  <si>
    <t>12 - 15</t>
  </si>
  <si>
    <t>0.2 - 1 %</t>
  </si>
  <si>
    <t>0.1 - 0.5 %</t>
  </si>
  <si>
    <t>70% del remanente</t>
  </si>
  <si>
    <t xml:space="preserve">Aplicaciones comerciales Stand-Alone </t>
  </si>
  <si>
    <t>0.2 - 6</t>
  </si>
  <si>
    <t>8 - 12</t>
  </si>
  <si>
    <t>0.5 - 3 %</t>
  </si>
  <si>
    <t>1 - 10 %</t>
  </si>
  <si>
    <t>70 - 80% del remanente</t>
  </si>
  <si>
    <t>Refrigeración comercial mediana y larga</t>
  </si>
  <si>
    <t>50 - 2000</t>
  </si>
  <si>
    <t>7 - 10</t>
  </si>
  <si>
    <t>10 - 30 %</t>
  </si>
  <si>
    <t>80 - 90% del remanente</t>
  </si>
  <si>
    <t>Refrigeración para transporte</t>
  </si>
  <si>
    <t>3.0 - 8.0</t>
  </si>
  <si>
    <t>6 - 9</t>
  </si>
  <si>
    <t>15 - 50 %</t>
  </si>
  <si>
    <t>Industrial Refrigeration including Food Processing and Cold Storage</t>
  </si>
  <si>
    <t>10 - 10000</t>
  </si>
  <si>
    <t>10 - 20</t>
  </si>
  <si>
    <t>7 - 25 %</t>
  </si>
  <si>
    <t>Chillers</t>
  </si>
  <si>
    <t>10.0 - 2000</t>
  </si>
  <si>
    <t>10 - 30</t>
  </si>
  <si>
    <t>2 - 15 %</t>
  </si>
  <si>
    <t>80 - 95% del remanente</t>
  </si>
  <si>
    <t>Aire acondicionado residencial y comercial, incluyendo bombas de calor</t>
  </si>
  <si>
    <t>0.5 - 100</t>
  </si>
  <si>
    <t>10 - 15</t>
  </si>
  <si>
    <t>1 - 5 %</t>
  </si>
  <si>
    <t>Aire acondicionado móvil</t>
  </si>
  <si>
    <t xml:space="preserve">no disponible </t>
  </si>
  <si>
    <t>10 - 20 %</t>
  </si>
  <si>
    <t>Cuadro 3. Potencial de calentamiento global de los principales gases y refrigerantes.</t>
  </si>
  <si>
    <t>Nombre común</t>
  </si>
  <si>
    <t>Fórmula química</t>
  </si>
  <si>
    <t>Potencial de calentamiento global (GWP)</t>
  </si>
  <si>
    <t>Dióxido de carbono</t>
  </si>
  <si>
    <t>1 </t>
  </si>
  <si>
    <t>IPCC Second Assessment Report (1995)</t>
  </si>
  <si>
    <t>Metano</t>
  </si>
  <si>
    <t>21 </t>
  </si>
  <si>
    <t>Óxido nitroso</t>
  </si>
  <si>
    <t>310 </t>
  </si>
  <si>
    <t>Sustancias controladas por el Protocolo de Montreal</t>
  </si>
  <si>
    <t>CFC-11 / R11=Triclorofluorometano</t>
  </si>
  <si>
    <t>4750 </t>
  </si>
  <si>
    <t>Working Group 1, IPCC Fourth Assessment Report.</t>
  </si>
  <si>
    <t>CFC-12 / R12= Diclorodifluorometano</t>
  </si>
  <si>
    <t>CFC-13 </t>
  </si>
  <si>
    <t>CFC-113 </t>
  </si>
  <si>
    <t>CFC-114 </t>
  </si>
  <si>
    <t>CFC-115 </t>
  </si>
  <si>
    <t>Halón-1301 </t>
  </si>
  <si>
    <t>Halón-1211 </t>
  </si>
  <si>
    <t>Halón-2402 </t>
  </si>
  <si>
    <t>Tetracloruro de carbono</t>
  </si>
  <si>
    <t>Bromuro de metilo</t>
  </si>
  <si>
    <t>5 </t>
  </si>
  <si>
    <t>Metilcloroformo</t>
  </si>
  <si>
    <t>146 </t>
  </si>
  <si>
    <t>HCFC-21 </t>
  </si>
  <si>
    <t>151 </t>
  </si>
  <si>
    <t>HCFC-22 / R=22 Clorodifluorometano </t>
  </si>
  <si>
    <t>HCFC-123 </t>
  </si>
  <si>
    <t>77 </t>
  </si>
  <si>
    <t>HCFC-124 </t>
  </si>
  <si>
    <t>609 </t>
  </si>
  <si>
    <t>HCFC-141b </t>
  </si>
  <si>
    <t>725 </t>
  </si>
  <si>
    <t>HCFC-142b </t>
  </si>
  <si>
    <t>HCFC-225ca </t>
  </si>
  <si>
    <t>122 </t>
  </si>
  <si>
    <t>HCFC-225cb </t>
  </si>
  <si>
    <t>595 </t>
  </si>
  <si>
    <t>Hidrofluorocarbonos</t>
  </si>
  <si>
    <t>HFC-23 </t>
  </si>
  <si>
    <t>HFC-32 </t>
  </si>
  <si>
    <t>650 </t>
  </si>
  <si>
    <t>HFC-41 </t>
  </si>
  <si>
    <t>150  </t>
  </si>
  <si>
    <t>HFC-125 </t>
  </si>
  <si>
    <t>HFC-134 </t>
  </si>
  <si>
    <t>1000 </t>
  </si>
  <si>
    <t xml:space="preserve"> Tetrafluoroetano HFC-134a / R 134a </t>
  </si>
  <si>
    <t>HFC-143 </t>
  </si>
  <si>
    <t>300  </t>
  </si>
  <si>
    <t>HFC-143a </t>
  </si>
  <si>
    <t>HFC-152 </t>
  </si>
  <si>
    <t>53  </t>
  </si>
  <si>
    <t>HFC-152a </t>
  </si>
  <si>
    <t>140 </t>
  </si>
  <si>
    <t>HFC-161 </t>
  </si>
  <si>
    <t>HFC-227ea </t>
  </si>
  <si>
    <t>HFC-236cb </t>
  </si>
  <si>
    <t>HFC-236ea </t>
  </si>
  <si>
    <t>HFC-236fa </t>
  </si>
  <si>
    <t>HFC-245ca </t>
  </si>
  <si>
    <t>560 </t>
  </si>
  <si>
    <t>HFC-245fa </t>
  </si>
  <si>
    <t>HFC-365mfc </t>
  </si>
  <si>
    <t>794 </t>
  </si>
  <si>
    <t>HFC-43-10mee </t>
  </si>
  <si>
    <t>Compuestos perfluorados</t>
  </si>
  <si>
    <t>Hexafluoruro de azufre</t>
  </si>
  <si>
    <t>Trifluoruro de nitrógeno</t>
  </si>
  <si>
    <t>Perfluorometano (PFC-14)  </t>
  </si>
  <si>
    <t>Perfluoroetano (PFC-116)  </t>
  </si>
  <si>
    <t>Perfluoropropano (PFC-218)  </t>
  </si>
  <si>
    <t>Perfluorociclobutano (PFC-318)  </t>
  </si>
  <si>
    <t>Perfluorobutano (PFC-3-1-10)  </t>
  </si>
  <si>
    <t>Perfluoropentano (PFC-4-1-12)  </t>
  </si>
  <si>
    <t>Perfluorohexano (PFC-5-1-14)  </t>
  </si>
  <si>
    <t>PFC-9-1-18  </t>
  </si>
  <si>
    <t>&gt;7500</t>
  </si>
  <si>
    <t>trifluorometil pentafluoruro de azufre</t>
  </si>
  <si>
    <t>Perfluorocyclopropano</t>
  </si>
  <si>
    <t>&gt;17340</t>
  </si>
  <si>
    <t>Éters fluorados</t>
  </si>
  <si>
    <t>HFE-125  </t>
  </si>
  <si>
    <t>HFE-134  </t>
  </si>
  <si>
    <t>HFE-143a  </t>
  </si>
  <si>
    <t>756  </t>
  </si>
  <si>
    <t>HCFE-235da2  </t>
  </si>
  <si>
    <t>350  </t>
  </si>
  <si>
    <t>HFE-245cb2  </t>
  </si>
  <si>
    <t>708  </t>
  </si>
  <si>
    <t>HFE-245fa2  </t>
  </si>
  <si>
    <t>659  </t>
  </si>
  <si>
    <t>HFE-254cb2  </t>
  </si>
  <si>
    <t>359  </t>
  </si>
  <si>
    <t>HFE-347mcc3  </t>
  </si>
  <si>
    <t>575  </t>
  </si>
  <si>
    <t>HFE-347pcf2  </t>
  </si>
  <si>
    <t>580  </t>
  </si>
  <si>
    <t>HFE-356pcc3  </t>
  </si>
  <si>
    <t>110  </t>
  </si>
  <si>
    <t>HFE-449sl (HFE-7100)  </t>
  </si>
  <si>
    <t>297  </t>
  </si>
  <si>
    <t>HFE-569sf2 (HFE-7200)  </t>
  </si>
  <si>
    <t>59  </t>
  </si>
  <si>
    <t>HFE-43-10pccc124 (H-Galden 1040x)  </t>
  </si>
  <si>
    <t>HFE-236ca12 (HG-10)  </t>
  </si>
  <si>
    <t>HFE-338pcc13 (HG-01) </t>
  </si>
  <si>
    <t>343  </t>
  </si>
  <si>
    <t>42  </t>
  </si>
  <si>
    <t>195  </t>
  </si>
  <si>
    <t>HFE-227ea  </t>
  </si>
  <si>
    <t>HFE-236ea2  </t>
  </si>
  <si>
    <t>989  </t>
  </si>
  <si>
    <t>HFE-236fa  </t>
  </si>
  <si>
    <t>487  </t>
  </si>
  <si>
    <t>HFE-245fa1  </t>
  </si>
  <si>
    <t>286  </t>
  </si>
  <si>
    <t>HFE 263fb2  </t>
  </si>
  <si>
    <t>11  </t>
  </si>
  <si>
    <t>HFE-329mcc2  </t>
  </si>
  <si>
    <t>919  </t>
  </si>
  <si>
    <t>HFE-338mcf2  </t>
  </si>
  <si>
    <t>552  </t>
  </si>
  <si>
    <t>HFE-347mcf2  </t>
  </si>
  <si>
    <t>374  </t>
  </si>
  <si>
    <t>HFE-356mec3  </t>
  </si>
  <si>
    <t>101  </t>
  </si>
  <si>
    <t>HFE-356pcf2  </t>
  </si>
  <si>
    <t>265  </t>
  </si>
  <si>
    <t>HFE-356pcf3  </t>
  </si>
  <si>
    <t>502  </t>
  </si>
  <si>
    <t>HFE 365mcf3  </t>
  </si>
  <si>
    <t>HFE-374pc2  </t>
  </si>
  <si>
    <t>557  </t>
  </si>
  <si>
    <t>73  </t>
  </si>
  <si>
    <t>380  </t>
  </si>
  <si>
    <t>27  </t>
  </si>
  <si>
    <t>Perfluoropoliéteres</t>
  </si>
  <si>
    <t>PFPMIE  </t>
  </si>
  <si>
    <t>Hidrocarburos y otros compuestos</t>
  </si>
  <si>
    <t>Dimetiléter</t>
  </si>
  <si>
    <t>1  </t>
  </si>
  <si>
    <t>Cloroformo</t>
  </si>
  <si>
    <t>31  </t>
  </si>
  <si>
    <t>Cloruro de metileno</t>
  </si>
  <si>
    <t>Cloruro de metilo</t>
  </si>
  <si>
    <t>13  </t>
  </si>
  <si>
    <t>Dibromometano</t>
  </si>
  <si>
    <t>Halon-1201  </t>
  </si>
  <si>
    <t>404  </t>
  </si>
  <si>
    <t>Trifluoroiodomethane  </t>
  </si>
  <si>
    <t xml:space="preserve">Propano R290 </t>
  </si>
  <si>
    <t>C3H8</t>
  </si>
  <si>
    <t xml:space="preserve">Isobutano R600A </t>
  </si>
  <si>
    <t>(CH3)3CH</t>
  </si>
  <si>
    <t xml:space="preserve">Tetrafluoropropeno R1234yf </t>
  </si>
  <si>
    <t>C3H2F4</t>
  </si>
  <si>
    <t xml:space="preserve">Tetrafluoropropileno R1234ze </t>
  </si>
  <si>
    <t>Mezclas-Protocolo de Kyoto</t>
  </si>
  <si>
    <t>R404A</t>
  </si>
  <si>
    <t>HFC-125, HFC-143a y HFC-134a</t>
  </si>
  <si>
    <t>R407A</t>
  </si>
  <si>
    <t>HFC-32, HFC-125 y HFC-134a</t>
  </si>
  <si>
    <t>R407C</t>
  </si>
  <si>
    <t>R32, R125 y R134a</t>
  </si>
  <si>
    <t>R407F</t>
  </si>
  <si>
    <t>R408A</t>
  </si>
  <si>
    <t>R22, R143 y R125</t>
  </si>
  <si>
    <t>R410A</t>
  </si>
  <si>
    <t>R32 y R125</t>
  </si>
  <si>
    <t>R507</t>
  </si>
  <si>
    <t>R143a y  R125</t>
  </si>
  <si>
    <t>R508B</t>
  </si>
  <si>
    <t>HFC23 y FC116</t>
  </si>
  <si>
    <t>Mezclas- Protocolo de Montreal</t>
  </si>
  <si>
    <t>R406A</t>
  </si>
  <si>
    <t>R22, R600a y R-142b</t>
  </si>
  <si>
    <t>R409A</t>
  </si>
  <si>
    <t>HCFC-22, HCFC-142b y HCFC124</t>
  </si>
  <si>
    <t>R502</t>
  </si>
  <si>
    <t>R22 y R115</t>
  </si>
  <si>
    <t>NOTA:</t>
  </si>
  <si>
    <t>El potencial de calentamiento global de los  gases enlistados en el Protocolo de Kyoto están basados en el IPCC Second Assement Report (SAR) para un período de 100 años (porque este es un requisito para realizar el inventario de gases). Para los gases enlistados en el Protocolo de Montreal y los otros gases no enlistados en el Protocolo de Kyoto no es necesario usar los datos del SAR porloque, el GWP de estos gases están basados en reportes más recientes IPCC Fourth Assement Report.</t>
  </si>
  <si>
    <t>1. Factores de emisión típicos para Costa Rica u otros</t>
  </si>
  <si>
    <t>Cuadro 1. Factores de Emisión para Costa Rica dados por el IMN edición 2017</t>
  </si>
  <si>
    <t>Todas las fuentes de combustión estacionaria/Biodiesel</t>
  </si>
  <si>
    <r>
      <t>CO</t>
    </r>
    <r>
      <rPr>
        <vertAlign val="subscript"/>
        <sz val="12"/>
        <color indexed="8"/>
        <rFont val="Calibri"/>
        <family val="2"/>
        <scheme val="minor"/>
      </rPr>
      <t>2</t>
    </r>
    <r>
      <rPr>
        <sz val="12"/>
        <color indexed="8"/>
        <rFont val="Calibri"/>
        <family val="2"/>
        <scheme val="minor"/>
      </rPr>
      <t> </t>
    </r>
  </si>
  <si>
    <r>
      <t>CH</t>
    </r>
    <r>
      <rPr>
        <vertAlign val="subscript"/>
        <sz val="12"/>
        <color indexed="8"/>
        <rFont val="Calibri"/>
        <family val="2"/>
        <scheme val="minor"/>
      </rPr>
      <t>4</t>
    </r>
    <r>
      <rPr>
        <sz val="12"/>
        <color indexed="8"/>
        <rFont val="Calibri"/>
        <family val="2"/>
        <scheme val="minor"/>
      </rPr>
      <t> </t>
    </r>
  </si>
  <si>
    <r>
      <t>N</t>
    </r>
    <r>
      <rPr>
        <vertAlign val="subscript"/>
        <sz val="12"/>
        <color indexed="8"/>
        <rFont val="Calibri"/>
        <family val="2"/>
        <scheme val="minor"/>
      </rPr>
      <t>2</t>
    </r>
    <r>
      <rPr>
        <sz val="12"/>
        <color indexed="8"/>
        <rFont val="Calibri"/>
        <family val="2"/>
        <scheme val="minor"/>
      </rPr>
      <t>O </t>
    </r>
  </si>
  <si>
    <r>
      <t>CCl</t>
    </r>
    <r>
      <rPr>
        <vertAlign val="subscript"/>
        <sz val="12"/>
        <rFont val="Calibri"/>
        <family val="2"/>
        <scheme val="minor"/>
      </rPr>
      <t>3</t>
    </r>
    <r>
      <rPr>
        <sz val="12"/>
        <rFont val="Calibri"/>
        <family val="2"/>
        <scheme val="minor"/>
      </rPr>
      <t>F </t>
    </r>
  </si>
  <si>
    <r>
      <t>CCl</t>
    </r>
    <r>
      <rPr>
        <vertAlign val="subscript"/>
        <sz val="12"/>
        <rFont val="Calibri"/>
        <family val="2"/>
        <scheme val="minor"/>
      </rPr>
      <t>2</t>
    </r>
    <r>
      <rPr>
        <sz val="12"/>
        <rFont val="Calibri"/>
        <family val="2"/>
        <scheme val="minor"/>
      </rPr>
      <t>F</t>
    </r>
    <r>
      <rPr>
        <vertAlign val="subscript"/>
        <sz val="12"/>
        <rFont val="Calibri"/>
        <family val="2"/>
        <scheme val="minor"/>
      </rPr>
      <t>2</t>
    </r>
    <r>
      <rPr>
        <sz val="12"/>
        <rFont val="Calibri"/>
        <family val="2"/>
        <scheme val="minor"/>
      </rPr>
      <t> </t>
    </r>
  </si>
  <si>
    <r>
      <t>CClF</t>
    </r>
    <r>
      <rPr>
        <vertAlign val="subscript"/>
        <sz val="12"/>
        <rFont val="Calibri"/>
        <family val="2"/>
        <scheme val="minor"/>
      </rPr>
      <t>3</t>
    </r>
    <r>
      <rPr>
        <sz val="12"/>
        <rFont val="Calibri"/>
        <family val="2"/>
        <scheme val="minor"/>
      </rPr>
      <t> </t>
    </r>
  </si>
  <si>
    <r>
      <t>CCl</t>
    </r>
    <r>
      <rPr>
        <vertAlign val="subscript"/>
        <sz val="12"/>
        <rFont val="Calibri"/>
        <family val="2"/>
        <scheme val="minor"/>
      </rPr>
      <t>2</t>
    </r>
    <r>
      <rPr>
        <sz val="12"/>
        <rFont val="Calibri"/>
        <family val="2"/>
        <scheme val="minor"/>
      </rPr>
      <t>FCClF</t>
    </r>
    <r>
      <rPr>
        <vertAlign val="subscript"/>
        <sz val="12"/>
        <rFont val="Calibri"/>
        <family val="2"/>
        <scheme val="minor"/>
      </rPr>
      <t>2</t>
    </r>
    <r>
      <rPr>
        <sz val="12"/>
        <rFont val="Calibri"/>
        <family val="2"/>
        <scheme val="minor"/>
      </rPr>
      <t> </t>
    </r>
  </si>
  <si>
    <r>
      <t>CClF</t>
    </r>
    <r>
      <rPr>
        <vertAlign val="subscript"/>
        <sz val="12"/>
        <rFont val="Calibri"/>
        <family val="2"/>
        <scheme val="minor"/>
      </rPr>
      <t>2</t>
    </r>
    <r>
      <rPr>
        <sz val="12"/>
        <rFont val="Calibri"/>
        <family val="2"/>
        <scheme val="minor"/>
      </rPr>
      <t>CClF</t>
    </r>
    <r>
      <rPr>
        <vertAlign val="subscript"/>
        <sz val="12"/>
        <rFont val="Calibri"/>
        <family val="2"/>
        <scheme val="minor"/>
      </rPr>
      <t>2</t>
    </r>
    <r>
      <rPr>
        <sz val="12"/>
        <rFont val="Calibri"/>
        <family val="2"/>
        <scheme val="minor"/>
      </rPr>
      <t> </t>
    </r>
  </si>
  <si>
    <r>
      <t>CClF</t>
    </r>
    <r>
      <rPr>
        <vertAlign val="subscript"/>
        <sz val="12"/>
        <rFont val="Calibri"/>
        <family val="2"/>
        <scheme val="minor"/>
      </rPr>
      <t>2</t>
    </r>
    <r>
      <rPr>
        <sz val="12"/>
        <rFont val="Calibri"/>
        <family val="2"/>
        <scheme val="minor"/>
      </rPr>
      <t>CF</t>
    </r>
    <r>
      <rPr>
        <vertAlign val="subscript"/>
        <sz val="12"/>
        <rFont val="Calibri"/>
        <family val="2"/>
        <scheme val="minor"/>
      </rPr>
      <t>3</t>
    </r>
    <r>
      <rPr>
        <sz val="12"/>
        <rFont val="Calibri"/>
        <family val="2"/>
        <scheme val="minor"/>
      </rPr>
      <t> </t>
    </r>
  </si>
  <si>
    <r>
      <t>CBrF</t>
    </r>
    <r>
      <rPr>
        <vertAlign val="subscript"/>
        <sz val="12"/>
        <rFont val="Calibri"/>
        <family val="2"/>
        <scheme val="minor"/>
      </rPr>
      <t>3</t>
    </r>
    <r>
      <rPr>
        <sz val="12"/>
        <rFont val="Calibri"/>
        <family val="2"/>
        <scheme val="minor"/>
      </rPr>
      <t> </t>
    </r>
  </si>
  <si>
    <r>
      <t>CBrClF</t>
    </r>
    <r>
      <rPr>
        <vertAlign val="subscript"/>
        <sz val="12"/>
        <rFont val="Calibri"/>
        <family val="2"/>
        <scheme val="minor"/>
      </rPr>
      <t>2</t>
    </r>
    <r>
      <rPr>
        <sz val="12"/>
        <rFont val="Calibri"/>
        <family val="2"/>
        <scheme val="minor"/>
      </rPr>
      <t> </t>
    </r>
  </si>
  <si>
    <r>
      <t>CBrF</t>
    </r>
    <r>
      <rPr>
        <vertAlign val="subscript"/>
        <sz val="12"/>
        <rFont val="Calibri"/>
        <family val="2"/>
        <scheme val="minor"/>
      </rPr>
      <t>2</t>
    </r>
    <r>
      <rPr>
        <sz val="12"/>
        <rFont val="Calibri"/>
        <family val="2"/>
        <scheme val="minor"/>
      </rPr>
      <t>CBrF</t>
    </r>
    <r>
      <rPr>
        <vertAlign val="subscript"/>
        <sz val="12"/>
        <rFont val="Calibri"/>
        <family val="2"/>
        <scheme val="minor"/>
      </rPr>
      <t>2</t>
    </r>
    <r>
      <rPr>
        <sz val="12"/>
        <rFont val="Calibri"/>
        <family val="2"/>
        <scheme val="minor"/>
      </rPr>
      <t> </t>
    </r>
  </si>
  <si>
    <r>
      <t>CCl</t>
    </r>
    <r>
      <rPr>
        <vertAlign val="subscript"/>
        <sz val="12"/>
        <rFont val="Calibri"/>
        <family val="2"/>
        <scheme val="minor"/>
      </rPr>
      <t>4</t>
    </r>
    <r>
      <rPr>
        <sz val="12"/>
        <rFont val="Calibri"/>
        <family val="2"/>
        <scheme val="minor"/>
      </rPr>
      <t> </t>
    </r>
  </si>
  <si>
    <r>
      <t>CH</t>
    </r>
    <r>
      <rPr>
        <vertAlign val="subscript"/>
        <sz val="12"/>
        <rFont val="Calibri"/>
        <family val="2"/>
        <scheme val="minor"/>
      </rPr>
      <t>3</t>
    </r>
    <r>
      <rPr>
        <sz val="12"/>
        <rFont val="Calibri"/>
        <family val="2"/>
        <scheme val="minor"/>
      </rPr>
      <t>Br </t>
    </r>
  </si>
  <si>
    <r>
      <t>CH</t>
    </r>
    <r>
      <rPr>
        <vertAlign val="subscript"/>
        <sz val="12"/>
        <rFont val="Calibri"/>
        <family val="2"/>
        <scheme val="minor"/>
      </rPr>
      <t>3</t>
    </r>
    <r>
      <rPr>
        <sz val="12"/>
        <rFont val="Calibri"/>
        <family val="2"/>
        <scheme val="minor"/>
      </rPr>
      <t>CCl</t>
    </r>
    <r>
      <rPr>
        <vertAlign val="subscript"/>
        <sz val="12"/>
        <rFont val="Calibri"/>
        <family val="2"/>
        <scheme val="minor"/>
      </rPr>
      <t>3</t>
    </r>
    <r>
      <rPr>
        <sz val="12"/>
        <rFont val="Calibri"/>
        <family val="2"/>
        <scheme val="minor"/>
      </rPr>
      <t> </t>
    </r>
  </si>
  <si>
    <r>
      <t>CHCl</t>
    </r>
    <r>
      <rPr>
        <vertAlign val="subscript"/>
        <sz val="12"/>
        <rFont val="Calibri"/>
        <family val="2"/>
        <scheme val="minor"/>
      </rPr>
      <t>2</t>
    </r>
    <r>
      <rPr>
        <sz val="12"/>
        <rFont val="Calibri"/>
        <family val="2"/>
        <scheme val="minor"/>
      </rPr>
      <t>F </t>
    </r>
  </si>
  <si>
    <r>
      <t>CHClF</t>
    </r>
    <r>
      <rPr>
        <vertAlign val="subscript"/>
        <sz val="12"/>
        <rFont val="Calibri"/>
        <family val="2"/>
        <scheme val="minor"/>
      </rPr>
      <t>2</t>
    </r>
    <r>
      <rPr>
        <sz val="12"/>
        <rFont val="Calibri"/>
        <family val="2"/>
        <scheme val="minor"/>
      </rPr>
      <t> </t>
    </r>
  </si>
  <si>
    <r>
      <t>CHCl</t>
    </r>
    <r>
      <rPr>
        <vertAlign val="subscript"/>
        <sz val="12"/>
        <rFont val="Calibri"/>
        <family val="2"/>
        <scheme val="minor"/>
      </rPr>
      <t>2</t>
    </r>
    <r>
      <rPr>
        <sz val="12"/>
        <rFont val="Calibri"/>
        <family val="2"/>
        <scheme val="minor"/>
      </rPr>
      <t>CF</t>
    </r>
    <r>
      <rPr>
        <vertAlign val="subscript"/>
        <sz val="12"/>
        <rFont val="Calibri"/>
        <family val="2"/>
        <scheme val="minor"/>
      </rPr>
      <t>3</t>
    </r>
    <r>
      <rPr>
        <sz val="12"/>
        <rFont val="Calibri"/>
        <family val="2"/>
        <scheme val="minor"/>
      </rPr>
      <t> </t>
    </r>
  </si>
  <si>
    <r>
      <t>CHClFCF</t>
    </r>
    <r>
      <rPr>
        <vertAlign val="subscript"/>
        <sz val="12"/>
        <rFont val="Calibri"/>
        <family val="2"/>
        <scheme val="minor"/>
      </rPr>
      <t>3</t>
    </r>
    <r>
      <rPr>
        <sz val="12"/>
        <rFont val="Calibri"/>
        <family val="2"/>
        <scheme val="minor"/>
      </rPr>
      <t> </t>
    </r>
  </si>
  <si>
    <r>
      <t>CH</t>
    </r>
    <r>
      <rPr>
        <vertAlign val="subscript"/>
        <sz val="12"/>
        <rFont val="Calibri"/>
        <family val="2"/>
        <scheme val="minor"/>
      </rPr>
      <t>3</t>
    </r>
    <r>
      <rPr>
        <sz val="12"/>
        <rFont val="Calibri"/>
        <family val="2"/>
        <scheme val="minor"/>
      </rPr>
      <t>CCl</t>
    </r>
    <r>
      <rPr>
        <vertAlign val="subscript"/>
        <sz val="12"/>
        <rFont val="Calibri"/>
        <family val="2"/>
        <scheme val="minor"/>
      </rPr>
      <t>2</t>
    </r>
    <r>
      <rPr>
        <sz val="12"/>
        <rFont val="Calibri"/>
        <family val="2"/>
        <scheme val="minor"/>
      </rPr>
      <t>F </t>
    </r>
  </si>
  <si>
    <r>
      <t>CH</t>
    </r>
    <r>
      <rPr>
        <vertAlign val="subscript"/>
        <sz val="12"/>
        <rFont val="Calibri"/>
        <family val="2"/>
        <scheme val="minor"/>
      </rPr>
      <t>3</t>
    </r>
    <r>
      <rPr>
        <sz val="12"/>
        <rFont val="Calibri"/>
        <family val="2"/>
        <scheme val="minor"/>
      </rPr>
      <t>CClF</t>
    </r>
    <r>
      <rPr>
        <vertAlign val="subscript"/>
        <sz val="12"/>
        <rFont val="Calibri"/>
        <family val="2"/>
        <scheme val="minor"/>
      </rPr>
      <t>2</t>
    </r>
    <r>
      <rPr>
        <sz val="12"/>
        <rFont val="Calibri"/>
        <family val="2"/>
        <scheme val="minor"/>
      </rPr>
      <t> </t>
    </r>
  </si>
  <si>
    <r>
      <t>CHCl</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CF</t>
    </r>
    <r>
      <rPr>
        <vertAlign val="subscript"/>
        <sz val="12"/>
        <rFont val="Calibri"/>
        <family val="2"/>
        <scheme val="minor"/>
      </rPr>
      <t>3</t>
    </r>
    <r>
      <rPr>
        <sz val="12"/>
        <rFont val="Calibri"/>
        <family val="2"/>
        <scheme val="minor"/>
      </rPr>
      <t> </t>
    </r>
  </si>
  <si>
    <r>
      <t>CHClFCF</t>
    </r>
    <r>
      <rPr>
        <vertAlign val="subscript"/>
        <sz val="12"/>
        <rFont val="Calibri"/>
        <family val="2"/>
        <scheme val="minor"/>
      </rPr>
      <t>2</t>
    </r>
    <r>
      <rPr>
        <sz val="12"/>
        <rFont val="Calibri"/>
        <family val="2"/>
        <scheme val="minor"/>
      </rPr>
      <t>CClF</t>
    </r>
    <r>
      <rPr>
        <vertAlign val="subscript"/>
        <sz val="12"/>
        <rFont val="Calibri"/>
        <family val="2"/>
        <scheme val="minor"/>
      </rPr>
      <t>2</t>
    </r>
    <r>
      <rPr>
        <sz val="12"/>
        <rFont val="Calibri"/>
        <family val="2"/>
        <scheme val="minor"/>
      </rPr>
      <t> </t>
    </r>
  </si>
  <si>
    <r>
      <t>CHF</t>
    </r>
    <r>
      <rPr>
        <vertAlign val="subscript"/>
        <sz val="12"/>
        <rFont val="Calibri"/>
        <family val="2"/>
        <scheme val="minor"/>
      </rPr>
      <t>3</t>
    </r>
    <r>
      <rPr>
        <sz val="12"/>
        <rFont val="Calibri"/>
        <family val="2"/>
        <scheme val="minor"/>
      </rPr>
      <t> </t>
    </r>
  </si>
  <si>
    <r>
      <t>CH</t>
    </r>
    <r>
      <rPr>
        <vertAlign val="subscript"/>
        <sz val="12"/>
        <rFont val="Calibri"/>
        <family val="2"/>
        <scheme val="minor"/>
      </rPr>
      <t>2</t>
    </r>
    <r>
      <rPr>
        <sz val="12"/>
        <rFont val="Calibri"/>
        <family val="2"/>
        <scheme val="minor"/>
      </rPr>
      <t>F</t>
    </r>
    <r>
      <rPr>
        <vertAlign val="subscript"/>
        <sz val="12"/>
        <rFont val="Calibri"/>
        <family val="2"/>
        <scheme val="minor"/>
      </rPr>
      <t>2</t>
    </r>
    <r>
      <rPr>
        <sz val="12"/>
        <rFont val="Calibri"/>
        <family val="2"/>
        <scheme val="minor"/>
      </rPr>
      <t> </t>
    </r>
  </si>
  <si>
    <r>
      <t>CH</t>
    </r>
    <r>
      <rPr>
        <vertAlign val="subscript"/>
        <sz val="12"/>
        <rFont val="Calibri"/>
        <family val="2"/>
        <scheme val="minor"/>
      </rPr>
      <t>3</t>
    </r>
    <r>
      <rPr>
        <sz val="12"/>
        <rFont val="Calibri"/>
        <family val="2"/>
        <scheme val="minor"/>
      </rPr>
      <t>F </t>
    </r>
  </si>
  <si>
    <r>
      <t>CHF</t>
    </r>
    <r>
      <rPr>
        <vertAlign val="subscript"/>
        <sz val="12"/>
        <rFont val="Calibri"/>
        <family val="2"/>
        <scheme val="minor"/>
      </rPr>
      <t>2</t>
    </r>
    <r>
      <rPr>
        <sz val="12"/>
        <rFont val="Calibri"/>
        <family val="2"/>
        <scheme val="minor"/>
      </rPr>
      <t>CF</t>
    </r>
    <r>
      <rPr>
        <vertAlign val="subscript"/>
        <sz val="12"/>
        <rFont val="Calibri"/>
        <family val="2"/>
        <scheme val="minor"/>
      </rPr>
      <t>3</t>
    </r>
    <r>
      <rPr>
        <sz val="12"/>
        <rFont val="Calibri"/>
        <family val="2"/>
        <scheme val="minor"/>
      </rPr>
      <t> </t>
    </r>
  </si>
  <si>
    <r>
      <t>CHF</t>
    </r>
    <r>
      <rPr>
        <vertAlign val="subscript"/>
        <sz val="12"/>
        <rFont val="Calibri"/>
        <family val="2"/>
        <scheme val="minor"/>
      </rPr>
      <t>2</t>
    </r>
    <r>
      <rPr>
        <sz val="12"/>
        <rFont val="Calibri"/>
        <family val="2"/>
        <scheme val="minor"/>
      </rPr>
      <t>CHF</t>
    </r>
    <r>
      <rPr>
        <vertAlign val="subscript"/>
        <sz val="12"/>
        <rFont val="Calibri"/>
        <family val="2"/>
        <scheme val="minor"/>
      </rPr>
      <t>2</t>
    </r>
    <r>
      <rPr>
        <sz val="12"/>
        <rFont val="Calibri"/>
        <family val="2"/>
        <scheme val="minor"/>
      </rPr>
      <t> </t>
    </r>
  </si>
  <si>
    <r>
      <t>CH</t>
    </r>
    <r>
      <rPr>
        <vertAlign val="subscript"/>
        <sz val="12"/>
        <rFont val="Calibri"/>
        <family val="2"/>
        <scheme val="minor"/>
      </rPr>
      <t>2</t>
    </r>
    <r>
      <rPr>
        <sz val="12"/>
        <rFont val="Calibri"/>
        <family val="2"/>
        <scheme val="minor"/>
      </rPr>
      <t>FCF</t>
    </r>
    <r>
      <rPr>
        <vertAlign val="subscript"/>
        <sz val="12"/>
        <rFont val="Calibri"/>
        <family val="2"/>
        <scheme val="minor"/>
      </rPr>
      <t>3</t>
    </r>
    <r>
      <rPr>
        <sz val="12"/>
        <rFont val="Calibri"/>
        <family val="2"/>
        <scheme val="minor"/>
      </rPr>
      <t> </t>
    </r>
  </si>
  <si>
    <r>
      <t>CH</t>
    </r>
    <r>
      <rPr>
        <vertAlign val="subscript"/>
        <sz val="12"/>
        <rFont val="Calibri"/>
        <family val="2"/>
        <scheme val="minor"/>
      </rPr>
      <t>2</t>
    </r>
    <r>
      <rPr>
        <sz val="12"/>
        <rFont val="Calibri"/>
        <family val="2"/>
        <scheme val="minor"/>
      </rPr>
      <t>FCHF</t>
    </r>
    <r>
      <rPr>
        <vertAlign val="subscript"/>
        <sz val="12"/>
        <rFont val="Calibri"/>
        <family val="2"/>
        <scheme val="minor"/>
      </rPr>
      <t>2</t>
    </r>
    <r>
      <rPr>
        <sz val="12"/>
        <rFont val="Calibri"/>
        <family val="2"/>
        <scheme val="minor"/>
      </rPr>
      <t> </t>
    </r>
  </si>
  <si>
    <r>
      <t>CH</t>
    </r>
    <r>
      <rPr>
        <vertAlign val="subscript"/>
        <sz val="12"/>
        <rFont val="Calibri"/>
        <family val="2"/>
        <scheme val="minor"/>
      </rPr>
      <t>3</t>
    </r>
    <r>
      <rPr>
        <sz val="12"/>
        <rFont val="Calibri"/>
        <family val="2"/>
        <scheme val="minor"/>
      </rPr>
      <t>CF</t>
    </r>
    <r>
      <rPr>
        <vertAlign val="subscript"/>
        <sz val="12"/>
        <rFont val="Calibri"/>
        <family val="2"/>
        <scheme val="minor"/>
      </rPr>
      <t>3</t>
    </r>
    <r>
      <rPr>
        <sz val="12"/>
        <rFont val="Calibri"/>
        <family val="2"/>
        <scheme val="minor"/>
      </rPr>
      <t> </t>
    </r>
  </si>
  <si>
    <r>
      <t>CH</t>
    </r>
    <r>
      <rPr>
        <vertAlign val="subscript"/>
        <sz val="12"/>
        <rFont val="Calibri"/>
        <family val="2"/>
        <scheme val="minor"/>
      </rPr>
      <t>2</t>
    </r>
    <r>
      <rPr>
        <sz val="12"/>
        <rFont val="Calibri"/>
        <family val="2"/>
        <scheme val="minor"/>
      </rPr>
      <t>FCH</t>
    </r>
    <r>
      <rPr>
        <vertAlign val="subscript"/>
        <sz val="12"/>
        <rFont val="Calibri"/>
        <family val="2"/>
        <scheme val="minor"/>
      </rPr>
      <t>2</t>
    </r>
    <r>
      <rPr>
        <sz val="12"/>
        <rFont val="Calibri"/>
        <family val="2"/>
        <scheme val="minor"/>
      </rPr>
      <t>F </t>
    </r>
  </si>
  <si>
    <r>
      <t>CH</t>
    </r>
    <r>
      <rPr>
        <vertAlign val="subscript"/>
        <sz val="12"/>
        <color indexed="8"/>
        <rFont val="Calibri"/>
        <family val="2"/>
        <scheme val="minor"/>
      </rPr>
      <t>3</t>
    </r>
    <r>
      <rPr>
        <sz val="12"/>
        <color indexed="8"/>
        <rFont val="Calibri"/>
        <family val="2"/>
        <scheme val="minor"/>
      </rPr>
      <t>CHF</t>
    </r>
    <r>
      <rPr>
        <vertAlign val="subscript"/>
        <sz val="12"/>
        <color indexed="8"/>
        <rFont val="Calibri"/>
        <family val="2"/>
        <scheme val="minor"/>
      </rPr>
      <t>2</t>
    </r>
    <r>
      <rPr>
        <sz val="12"/>
        <color indexed="8"/>
        <rFont val="Calibri"/>
        <family val="2"/>
        <scheme val="minor"/>
      </rPr>
      <t> </t>
    </r>
  </si>
  <si>
    <r>
      <t>CH</t>
    </r>
    <r>
      <rPr>
        <vertAlign val="subscript"/>
        <sz val="12"/>
        <color indexed="8"/>
        <rFont val="Calibri"/>
        <family val="2"/>
        <scheme val="minor"/>
      </rPr>
      <t>3</t>
    </r>
    <r>
      <rPr>
        <sz val="12"/>
        <color indexed="8"/>
        <rFont val="Calibri"/>
        <family val="2"/>
        <scheme val="minor"/>
      </rPr>
      <t>CH</t>
    </r>
    <r>
      <rPr>
        <vertAlign val="subscript"/>
        <sz val="12"/>
        <color indexed="8"/>
        <rFont val="Calibri"/>
        <family val="2"/>
        <scheme val="minor"/>
      </rPr>
      <t>2</t>
    </r>
    <r>
      <rPr>
        <sz val="12"/>
        <color indexed="8"/>
        <rFont val="Calibri"/>
        <family val="2"/>
        <scheme val="minor"/>
      </rPr>
      <t>F </t>
    </r>
  </si>
  <si>
    <r>
      <t>CF</t>
    </r>
    <r>
      <rPr>
        <vertAlign val="subscript"/>
        <sz val="12"/>
        <color indexed="8"/>
        <rFont val="Calibri"/>
        <family val="2"/>
        <scheme val="minor"/>
      </rPr>
      <t>3</t>
    </r>
    <r>
      <rPr>
        <sz val="12"/>
        <color indexed="8"/>
        <rFont val="Calibri"/>
        <family val="2"/>
        <scheme val="minor"/>
      </rPr>
      <t>CHFCF</t>
    </r>
    <r>
      <rPr>
        <vertAlign val="subscript"/>
        <sz val="12"/>
        <color indexed="8"/>
        <rFont val="Calibri"/>
        <family val="2"/>
        <scheme val="minor"/>
      </rPr>
      <t>3</t>
    </r>
    <r>
      <rPr>
        <sz val="12"/>
        <color indexed="8"/>
        <rFont val="Calibri"/>
        <family val="2"/>
        <scheme val="minor"/>
      </rPr>
      <t> </t>
    </r>
  </si>
  <si>
    <r>
      <t>CH</t>
    </r>
    <r>
      <rPr>
        <vertAlign val="subscript"/>
        <sz val="12"/>
        <color indexed="8"/>
        <rFont val="Calibri"/>
        <family val="2"/>
        <scheme val="minor"/>
      </rPr>
      <t>2</t>
    </r>
    <r>
      <rPr>
        <sz val="12"/>
        <color indexed="8"/>
        <rFont val="Calibri"/>
        <family val="2"/>
        <scheme val="minor"/>
      </rPr>
      <t>FCF</t>
    </r>
    <r>
      <rPr>
        <vertAlign val="subscript"/>
        <sz val="12"/>
        <color indexed="8"/>
        <rFont val="Calibri"/>
        <family val="2"/>
        <scheme val="minor"/>
      </rPr>
      <t>2</t>
    </r>
    <r>
      <rPr>
        <sz val="12"/>
        <color indexed="8"/>
        <rFont val="Calibri"/>
        <family val="2"/>
        <scheme val="minor"/>
      </rPr>
      <t>CF</t>
    </r>
    <r>
      <rPr>
        <vertAlign val="subscript"/>
        <sz val="12"/>
        <color indexed="8"/>
        <rFont val="Calibri"/>
        <family val="2"/>
        <scheme val="minor"/>
      </rPr>
      <t>3</t>
    </r>
    <r>
      <rPr>
        <sz val="12"/>
        <color indexed="8"/>
        <rFont val="Calibri"/>
        <family val="2"/>
        <scheme val="minor"/>
      </rPr>
      <t> </t>
    </r>
  </si>
  <si>
    <r>
      <t>CHF</t>
    </r>
    <r>
      <rPr>
        <vertAlign val="subscript"/>
        <sz val="12"/>
        <color indexed="8"/>
        <rFont val="Calibri"/>
        <family val="2"/>
        <scheme val="minor"/>
      </rPr>
      <t>2</t>
    </r>
    <r>
      <rPr>
        <sz val="12"/>
        <color indexed="8"/>
        <rFont val="Calibri"/>
        <family val="2"/>
        <scheme val="minor"/>
      </rPr>
      <t>CHFCF</t>
    </r>
    <r>
      <rPr>
        <vertAlign val="subscript"/>
        <sz val="12"/>
        <color indexed="8"/>
        <rFont val="Calibri"/>
        <family val="2"/>
        <scheme val="minor"/>
      </rPr>
      <t>3</t>
    </r>
    <r>
      <rPr>
        <sz val="12"/>
        <color indexed="8"/>
        <rFont val="Calibri"/>
        <family val="2"/>
        <scheme val="minor"/>
      </rPr>
      <t> </t>
    </r>
  </si>
  <si>
    <r>
      <t>CF</t>
    </r>
    <r>
      <rPr>
        <vertAlign val="subscript"/>
        <sz val="12"/>
        <color indexed="8"/>
        <rFont val="Calibri"/>
        <family val="2"/>
        <scheme val="minor"/>
      </rPr>
      <t>3</t>
    </r>
    <r>
      <rPr>
        <sz val="12"/>
        <color indexed="8"/>
        <rFont val="Calibri"/>
        <family val="2"/>
        <scheme val="minor"/>
      </rPr>
      <t>CH</t>
    </r>
    <r>
      <rPr>
        <vertAlign val="subscript"/>
        <sz val="12"/>
        <color indexed="8"/>
        <rFont val="Calibri"/>
        <family val="2"/>
        <scheme val="minor"/>
      </rPr>
      <t>2</t>
    </r>
    <r>
      <rPr>
        <sz val="12"/>
        <color indexed="8"/>
        <rFont val="Calibri"/>
        <family val="2"/>
        <scheme val="minor"/>
      </rPr>
      <t>CF</t>
    </r>
    <r>
      <rPr>
        <vertAlign val="subscript"/>
        <sz val="12"/>
        <color indexed="8"/>
        <rFont val="Calibri"/>
        <family val="2"/>
        <scheme val="minor"/>
      </rPr>
      <t>3</t>
    </r>
    <r>
      <rPr>
        <sz val="12"/>
        <color indexed="8"/>
        <rFont val="Calibri"/>
        <family val="2"/>
        <scheme val="minor"/>
      </rPr>
      <t> </t>
    </r>
  </si>
  <si>
    <r>
      <t>CH</t>
    </r>
    <r>
      <rPr>
        <vertAlign val="subscript"/>
        <sz val="12"/>
        <color indexed="8"/>
        <rFont val="Calibri"/>
        <family val="2"/>
        <scheme val="minor"/>
      </rPr>
      <t>2</t>
    </r>
    <r>
      <rPr>
        <sz val="12"/>
        <color indexed="8"/>
        <rFont val="Calibri"/>
        <family val="2"/>
        <scheme val="minor"/>
      </rPr>
      <t>FCF</t>
    </r>
    <r>
      <rPr>
        <vertAlign val="subscript"/>
        <sz val="12"/>
        <color indexed="8"/>
        <rFont val="Calibri"/>
        <family val="2"/>
        <scheme val="minor"/>
      </rPr>
      <t>2</t>
    </r>
    <r>
      <rPr>
        <sz val="12"/>
        <color indexed="8"/>
        <rFont val="Calibri"/>
        <family val="2"/>
        <scheme val="minor"/>
      </rPr>
      <t>CHF</t>
    </r>
    <r>
      <rPr>
        <vertAlign val="subscript"/>
        <sz val="12"/>
        <color indexed="8"/>
        <rFont val="Calibri"/>
        <family val="2"/>
        <scheme val="minor"/>
      </rPr>
      <t>2</t>
    </r>
    <r>
      <rPr>
        <sz val="12"/>
        <color indexed="8"/>
        <rFont val="Calibri"/>
        <family val="2"/>
        <scheme val="minor"/>
      </rPr>
      <t> </t>
    </r>
  </si>
  <si>
    <r>
      <t>CHF</t>
    </r>
    <r>
      <rPr>
        <vertAlign val="subscript"/>
        <sz val="12"/>
        <color indexed="8"/>
        <rFont val="Calibri"/>
        <family val="2"/>
        <scheme val="minor"/>
      </rPr>
      <t>2</t>
    </r>
    <r>
      <rPr>
        <sz val="12"/>
        <color indexed="8"/>
        <rFont val="Calibri"/>
        <family val="2"/>
        <scheme val="minor"/>
      </rPr>
      <t>CH</t>
    </r>
    <r>
      <rPr>
        <vertAlign val="subscript"/>
        <sz val="12"/>
        <color indexed="8"/>
        <rFont val="Calibri"/>
        <family val="2"/>
        <scheme val="minor"/>
      </rPr>
      <t>2</t>
    </r>
    <r>
      <rPr>
        <sz val="12"/>
        <color indexed="8"/>
        <rFont val="Calibri"/>
        <family val="2"/>
        <scheme val="minor"/>
      </rPr>
      <t>CF</t>
    </r>
    <r>
      <rPr>
        <vertAlign val="subscript"/>
        <sz val="12"/>
        <color indexed="8"/>
        <rFont val="Calibri"/>
        <family val="2"/>
        <scheme val="minor"/>
      </rPr>
      <t>3</t>
    </r>
    <r>
      <rPr>
        <sz val="12"/>
        <color indexed="8"/>
        <rFont val="Calibri"/>
        <family val="2"/>
        <scheme val="minor"/>
      </rPr>
      <t> </t>
    </r>
  </si>
  <si>
    <r>
      <t>CH</t>
    </r>
    <r>
      <rPr>
        <vertAlign val="subscript"/>
        <sz val="12"/>
        <color indexed="8"/>
        <rFont val="Calibri"/>
        <family val="2"/>
        <scheme val="minor"/>
      </rPr>
      <t>3</t>
    </r>
    <r>
      <rPr>
        <sz val="12"/>
        <color indexed="8"/>
        <rFont val="Calibri"/>
        <family val="2"/>
        <scheme val="minor"/>
      </rPr>
      <t>CF</t>
    </r>
    <r>
      <rPr>
        <vertAlign val="subscript"/>
        <sz val="12"/>
        <color indexed="8"/>
        <rFont val="Calibri"/>
        <family val="2"/>
        <scheme val="minor"/>
      </rPr>
      <t>2</t>
    </r>
    <r>
      <rPr>
        <sz val="12"/>
        <color indexed="8"/>
        <rFont val="Calibri"/>
        <family val="2"/>
        <scheme val="minor"/>
      </rPr>
      <t>CH</t>
    </r>
    <r>
      <rPr>
        <vertAlign val="subscript"/>
        <sz val="12"/>
        <color indexed="8"/>
        <rFont val="Calibri"/>
        <family val="2"/>
        <scheme val="minor"/>
      </rPr>
      <t>2</t>
    </r>
    <r>
      <rPr>
        <sz val="12"/>
        <color indexed="8"/>
        <rFont val="Calibri"/>
        <family val="2"/>
        <scheme val="minor"/>
      </rPr>
      <t>CF</t>
    </r>
    <r>
      <rPr>
        <vertAlign val="subscript"/>
        <sz val="12"/>
        <color indexed="8"/>
        <rFont val="Calibri"/>
        <family val="2"/>
        <scheme val="minor"/>
      </rPr>
      <t>3</t>
    </r>
    <r>
      <rPr>
        <sz val="12"/>
        <color indexed="8"/>
        <rFont val="Calibri"/>
        <family val="2"/>
        <scheme val="minor"/>
      </rPr>
      <t> </t>
    </r>
  </si>
  <si>
    <r>
      <t>CF</t>
    </r>
    <r>
      <rPr>
        <vertAlign val="subscript"/>
        <sz val="12"/>
        <color indexed="8"/>
        <rFont val="Calibri"/>
        <family val="2"/>
        <scheme val="minor"/>
      </rPr>
      <t>3</t>
    </r>
    <r>
      <rPr>
        <sz val="12"/>
        <color indexed="8"/>
        <rFont val="Calibri"/>
        <family val="2"/>
        <scheme val="minor"/>
      </rPr>
      <t>CHFCHFCF</t>
    </r>
    <r>
      <rPr>
        <vertAlign val="subscript"/>
        <sz val="12"/>
        <color indexed="8"/>
        <rFont val="Calibri"/>
        <family val="2"/>
        <scheme val="minor"/>
      </rPr>
      <t>2</t>
    </r>
    <r>
      <rPr>
        <sz val="12"/>
        <color indexed="8"/>
        <rFont val="Calibri"/>
        <family val="2"/>
        <scheme val="minor"/>
      </rPr>
      <t>CF</t>
    </r>
    <r>
      <rPr>
        <vertAlign val="subscript"/>
        <sz val="12"/>
        <color indexed="8"/>
        <rFont val="Calibri"/>
        <family val="2"/>
        <scheme val="minor"/>
      </rPr>
      <t>3</t>
    </r>
    <r>
      <rPr>
        <sz val="12"/>
        <color indexed="8"/>
        <rFont val="Calibri"/>
        <family val="2"/>
        <scheme val="minor"/>
      </rPr>
      <t> </t>
    </r>
  </si>
  <si>
    <r>
      <t>SF</t>
    </r>
    <r>
      <rPr>
        <vertAlign val="subscript"/>
        <sz val="12"/>
        <color indexed="8"/>
        <rFont val="Calibri"/>
        <family val="2"/>
        <scheme val="minor"/>
      </rPr>
      <t>6 </t>
    </r>
    <r>
      <rPr>
        <sz val="12"/>
        <color indexed="8"/>
        <rFont val="Calibri"/>
        <family val="2"/>
        <scheme val="minor"/>
      </rPr>
      <t> </t>
    </r>
  </si>
  <si>
    <r>
      <t>NF</t>
    </r>
    <r>
      <rPr>
        <vertAlign val="subscript"/>
        <sz val="12"/>
        <color indexed="8"/>
        <rFont val="Calibri"/>
        <family val="2"/>
        <scheme val="minor"/>
      </rPr>
      <t>3 </t>
    </r>
    <r>
      <rPr>
        <sz val="12"/>
        <color indexed="8"/>
        <rFont val="Calibri"/>
        <family val="2"/>
        <scheme val="minor"/>
      </rPr>
      <t> </t>
    </r>
  </si>
  <si>
    <r>
      <t>CF</t>
    </r>
    <r>
      <rPr>
        <vertAlign val="subscript"/>
        <sz val="12"/>
        <color indexed="8"/>
        <rFont val="Calibri"/>
        <family val="2"/>
        <scheme val="minor"/>
      </rPr>
      <t>4 </t>
    </r>
    <r>
      <rPr>
        <sz val="12"/>
        <color indexed="8"/>
        <rFont val="Calibri"/>
        <family val="2"/>
        <scheme val="minor"/>
      </rPr>
      <t> </t>
    </r>
  </si>
  <si>
    <r>
      <t>C</t>
    </r>
    <r>
      <rPr>
        <vertAlign val="subscript"/>
        <sz val="12"/>
        <color indexed="8"/>
        <rFont val="Calibri"/>
        <family val="2"/>
        <scheme val="minor"/>
      </rPr>
      <t>2</t>
    </r>
    <r>
      <rPr>
        <sz val="12"/>
        <color indexed="8"/>
        <rFont val="Calibri"/>
        <family val="2"/>
        <scheme val="minor"/>
      </rPr>
      <t>F</t>
    </r>
    <r>
      <rPr>
        <vertAlign val="subscript"/>
        <sz val="12"/>
        <color indexed="8"/>
        <rFont val="Calibri"/>
        <family val="2"/>
        <scheme val="minor"/>
      </rPr>
      <t>6 </t>
    </r>
    <r>
      <rPr>
        <sz val="12"/>
        <color indexed="8"/>
        <rFont val="Calibri"/>
        <family val="2"/>
        <scheme val="minor"/>
      </rPr>
      <t> </t>
    </r>
  </si>
  <si>
    <r>
      <t>C</t>
    </r>
    <r>
      <rPr>
        <vertAlign val="subscript"/>
        <sz val="12"/>
        <color indexed="8"/>
        <rFont val="Calibri"/>
        <family val="2"/>
        <scheme val="minor"/>
      </rPr>
      <t>3</t>
    </r>
    <r>
      <rPr>
        <sz val="12"/>
        <color indexed="8"/>
        <rFont val="Calibri"/>
        <family val="2"/>
        <scheme val="minor"/>
      </rPr>
      <t>F</t>
    </r>
    <r>
      <rPr>
        <vertAlign val="subscript"/>
        <sz val="12"/>
        <color indexed="8"/>
        <rFont val="Calibri"/>
        <family val="2"/>
        <scheme val="minor"/>
      </rPr>
      <t>8 </t>
    </r>
    <r>
      <rPr>
        <sz val="12"/>
        <color indexed="8"/>
        <rFont val="Calibri"/>
        <family val="2"/>
        <scheme val="minor"/>
      </rPr>
      <t> </t>
    </r>
  </si>
  <si>
    <r>
      <t>c-C</t>
    </r>
    <r>
      <rPr>
        <vertAlign val="subscript"/>
        <sz val="12"/>
        <color indexed="8"/>
        <rFont val="Calibri"/>
        <family val="2"/>
        <scheme val="minor"/>
      </rPr>
      <t>4</t>
    </r>
    <r>
      <rPr>
        <sz val="12"/>
        <color indexed="8"/>
        <rFont val="Calibri"/>
        <family val="2"/>
        <scheme val="minor"/>
      </rPr>
      <t>F</t>
    </r>
    <r>
      <rPr>
        <vertAlign val="subscript"/>
        <sz val="12"/>
        <color indexed="8"/>
        <rFont val="Calibri"/>
        <family val="2"/>
        <scheme val="minor"/>
      </rPr>
      <t>8 </t>
    </r>
    <r>
      <rPr>
        <sz val="12"/>
        <color indexed="8"/>
        <rFont val="Calibri"/>
        <family val="2"/>
        <scheme val="minor"/>
      </rPr>
      <t> </t>
    </r>
  </si>
  <si>
    <r>
      <t>C</t>
    </r>
    <r>
      <rPr>
        <vertAlign val="subscript"/>
        <sz val="12"/>
        <color indexed="8"/>
        <rFont val="Calibri"/>
        <family val="2"/>
        <scheme val="minor"/>
      </rPr>
      <t>4</t>
    </r>
    <r>
      <rPr>
        <sz val="12"/>
        <color indexed="8"/>
        <rFont val="Calibri"/>
        <family val="2"/>
        <scheme val="minor"/>
      </rPr>
      <t>F</t>
    </r>
    <r>
      <rPr>
        <vertAlign val="subscript"/>
        <sz val="12"/>
        <color indexed="8"/>
        <rFont val="Calibri"/>
        <family val="2"/>
        <scheme val="minor"/>
      </rPr>
      <t>10 </t>
    </r>
    <r>
      <rPr>
        <sz val="12"/>
        <color indexed="8"/>
        <rFont val="Calibri"/>
        <family val="2"/>
        <scheme val="minor"/>
      </rPr>
      <t> </t>
    </r>
  </si>
  <si>
    <r>
      <t>C</t>
    </r>
    <r>
      <rPr>
        <vertAlign val="subscript"/>
        <sz val="12"/>
        <color indexed="8"/>
        <rFont val="Calibri"/>
        <family val="2"/>
        <scheme val="minor"/>
      </rPr>
      <t>5</t>
    </r>
    <r>
      <rPr>
        <sz val="12"/>
        <color indexed="8"/>
        <rFont val="Calibri"/>
        <family val="2"/>
        <scheme val="minor"/>
      </rPr>
      <t>F</t>
    </r>
    <r>
      <rPr>
        <vertAlign val="subscript"/>
        <sz val="12"/>
        <color indexed="8"/>
        <rFont val="Calibri"/>
        <family val="2"/>
        <scheme val="minor"/>
      </rPr>
      <t>12 </t>
    </r>
    <r>
      <rPr>
        <sz val="12"/>
        <color indexed="8"/>
        <rFont val="Calibri"/>
        <family val="2"/>
        <scheme val="minor"/>
      </rPr>
      <t> </t>
    </r>
  </si>
  <si>
    <r>
      <t>C</t>
    </r>
    <r>
      <rPr>
        <vertAlign val="subscript"/>
        <sz val="12"/>
        <color indexed="8"/>
        <rFont val="Calibri"/>
        <family val="2"/>
        <scheme val="minor"/>
      </rPr>
      <t>6</t>
    </r>
    <r>
      <rPr>
        <sz val="12"/>
        <color indexed="8"/>
        <rFont val="Calibri"/>
        <family val="2"/>
        <scheme val="minor"/>
      </rPr>
      <t>F</t>
    </r>
    <r>
      <rPr>
        <vertAlign val="subscript"/>
        <sz val="12"/>
        <color indexed="8"/>
        <rFont val="Calibri"/>
        <family val="2"/>
        <scheme val="minor"/>
      </rPr>
      <t>14 </t>
    </r>
    <r>
      <rPr>
        <sz val="12"/>
        <color indexed="8"/>
        <rFont val="Calibri"/>
        <family val="2"/>
        <scheme val="minor"/>
      </rPr>
      <t> </t>
    </r>
  </si>
  <si>
    <r>
      <t>C</t>
    </r>
    <r>
      <rPr>
        <vertAlign val="subscript"/>
        <sz val="12"/>
        <color indexed="8"/>
        <rFont val="Calibri"/>
        <family val="2"/>
        <scheme val="minor"/>
      </rPr>
      <t>10</t>
    </r>
    <r>
      <rPr>
        <sz val="12"/>
        <color indexed="8"/>
        <rFont val="Calibri"/>
        <family val="2"/>
        <scheme val="minor"/>
      </rPr>
      <t>F</t>
    </r>
    <r>
      <rPr>
        <vertAlign val="subscript"/>
        <sz val="12"/>
        <color indexed="8"/>
        <rFont val="Calibri"/>
        <family val="2"/>
        <scheme val="minor"/>
      </rPr>
      <t>18 </t>
    </r>
    <r>
      <rPr>
        <sz val="12"/>
        <color indexed="8"/>
        <rFont val="Calibri"/>
        <family val="2"/>
        <scheme val="minor"/>
      </rPr>
      <t> </t>
    </r>
  </si>
  <si>
    <r>
      <t>SF</t>
    </r>
    <r>
      <rPr>
        <vertAlign val="subscript"/>
        <sz val="12"/>
        <color indexed="8"/>
        <rFont val="Calibri"/>
        <family val="2"/>
        <scheme val="minor"/>
      </rPr>
      <t>5</t>
    </r>
    <r>
      <rPr>
        <sz val="12"/>
        <color indexed="8"/>
        <rFont val="Calibri"/>
        <family val="2"/>
        <scheme val="minor"/>
      </rPr>
      <t>CF</t>
    </r>
    <r>
      <rPr>
        <vertAlign val="subscript"/>
        <sz val="12"/>
        <color indexed="8"/>
        <rFont val="Calibri"/>
        <family val="2"/>
        <scheme val="minor"/>
      </rPr>
      <t>3 </t>
    </r>
    <r>
      <rPr>
        <sz val="12"/>
        <color indexed="8"/>
        <rFont val="Calibri"/>
        <family val="2"/>
        <scheme val="minor"/>
      </rPr>
      <t> </t>
    </r>
  </si>
  <si>
    <r>
      <t>c-C</t>
    </r>
    <r>
      <rPr>
        <vertAlign val="subscript"/>
        <sz val="12"/>
        <color indexed="8"/>
        <rFont val="Calibri"/>
        <family val="2"/>
        <scheme val="minor"/>
      </rPr>
      <t>3</t>
    </r>
    <r>
      <rPr>
        <sz val="12"/>
        <color indexed="8"/>
        <rFont val="Calibri"/>
        <family val="2"/>
        <scheme val="minor"/>
      </rPr>
      <t>F</t>
    </r>
    <r>
      <rPr>
        <vertAlign val="subscript"/>
        <sz val="12"/>
        <color indexed="8"/>
        <rFont val="Calibri"/>
        <family val="2"/>
        <scheme val="minor"/>
      </rPr>
      <t>6 </t>
    </r>
    <r>
      <rPr>
        <sz val="12"/>
        <color indexed="8"/>
        <rFont val="Calibri"/>
        <family val="2"/>
        <scheme val="minor"/>
      </rPr>
      <t> </t>
    </r>
  </si>
  <si>
    <r>
      <t>CHF</t>
    </r>
    <r>
      <rPr>
        <vertAlign val="subscript"/>
        <sz val="12"/>
        <rFont val="Calibri"/>
        <family val="2"/>
        <scheme val="minor"/>
      </rPr>
      <t>2</t>
    </r>
    <r>
      <rPr>
        <sz val="12"/>
        <rFont val="Calibri"/>
        <family val="2"/>
        <scheme val="minor"/>
      </rPr>
      <t>OCF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</si>
  <si>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OCHF</t>
    </r>
    <r>
      <rPr>
        <vertAlign val="subscript"/>
        <sz val="12"/>
        <rFont val="Calibri"/>
        <family val="2"/>
        <scheme val="minor"/>
      </rPr>
      <t>2 </t>
    </r>
    <r>
      <rPr>
        <sz val="12"/>
        <rFont val="Calibri"/>
        <family val="2"/>
        <scheme val="minor"/>
      </rPr>
      <t> </t>
    </r>
  </si>
  <si>
    <r>
      <t>CH</t>
    </r>
    <r>
      <rPr>
        <vertAlign val="subscript"/>
        <sz val="12"/>
        <rFont val="Calibri"/>
        <family val="2"/>
        <scheme val="minor"/>
      </rPr>
      <t>3</t>
    </r>
    <r>
      <rPr>
        <sz val="12"/>
        <rFont val="Calibri"/>
        <family val="2"/>
        <scheme val="minor"/>
      </rPr>
      <t>OCF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</si>
  <si>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OCHClCF</t>
    </r>
    <r>
      <rPr>
        <vertAlign val="subscript"/>
        <sz val="12"/>
        <rFont val="Calibri"/>
        <family val="2"/>
        <scheme val="minor"/>
      </rPr>
      <t>3 </t>
    </r>
    <r>
      <rPr>
        <sz val="12"/>
        <rFont val="Calibri"/>
        <family val="2"/>
        <scheme val="minor"/>
      </rPr>
      <t> </t>
    </r>
  </si>
  <si>
    <r>
      <t>CH</t>
    </r>
    <r>
      <rPr>
        <vertAlign val="subscript"/>
        <sz val="12"/>
        <rFont val="Calibri"/>
        <family val="2"/>
        <scheme val="minor"/>
      </rPr>
      <t>3</t>
    </r>
    <r>
      <rPr>
        <sz val="12"/>
        <rFont val="Calibri"/>
        <family val="2"/>
        <scheme val="minor"/>
      </rPr>
      <t>OCF</t>
    </r>
    <r>
      <rPr>
        <vertAlign val="subscript"/>
        <sz val="12"/>
        <rFont val="Calibri"/>
        <family val="2"/>
        <scheme val="minor"/>
      </rPr>
      <t>2</t>
    </r>
    <r>
      <rPr>
        <sz val="12"/>
        <rFont val="Calibri"/>
        <family val="2"/>
        <scheme val="minor"/>
      </rPr>
      <t>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</si>
  <si>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OCH</t>
    </r>
    <r>
      <rPr>
        <vertAlign val="subscript"/>
        <sz val="12"/>
        <rFont val="Calibri"/>
        <family val="2"/>
        <scheme val="minor"/>
      </rPr>
      <t>2</t>
    </r>
    <r>
      <rPr>
        <sz val="12"/>
        <rFont val="Calibri"/>
        <family val="2"/>
        <scheme val="minor"/>
      </rPr>
      <t>CF</t>
    </r>
    <r>
      <rPr>
        <vertAlign val="subscript"/>
        <sz val="12"/>
        <rFont val="Calibri"/>
        <family val="2"/>
        <scheme val="minor"/>
      </rPr>
      <t>3 </t>
    </r>
    <r>
      <rPr>
        <sz val="12"/>
        <rFont val="Calibri"/>
        <family val="2"/>
        <scheme val="minor"/>
      </rPr>
      <t> </t>
    </r>
  </si>
  <si>
    <r>
      <t>CH</t>
    </r>
    <r>
      <rPr>
        <vertAlign val="subscript"/>
        <sz val="12"/>
        <rFont val="Calibri"/>
        <family val="2"/>
        <scheme val="minor"/>
      </rPr>
      <t>3</t>
    </r>
    <r>
      <rPr>
        <sz val="12"/>
        <rFont val="Calibri"/>
        <family val="2"/>
        <scheme val="minor"/>
      </rPr>
      <t>OCF</t>
    </r>
    <r>
      <rPr>
        <vertAlign val="subscript"/>
        <sz val="12"/>
        <rFont val="Calibri"/>
        <family val="2"/>
        <scheme val="minor"/>
      </rPr>
      <t>2</t>
    </r>
    <r>
      <rPr>
        <sz val="12"/>
        <rFont val="Calibri"/>
        <family val="2"/>
        <scheme val="minor"/>
      </rPr>
      <t>CHF</t>
    </r>
    <r>
      <rPr>
        <vertAlign val="subscript"/>
        <sz val="12"/>
        <rFont val="Calibri"/>
        <family val="2"/>
        <scheme val="minor"/>
      </rPr>
      <t>2 </t>
    </r>
    <r>
      <rPr>
        <sz val="12"/>
        <rFont val="Calibri"/>
        <family val="2"/>
        <scheme val="minor"/>
      </rPr>
      <t> </t>
    </r>
  </si>
  <si>
    <r>
      <t>CH</t>
    </r>
    <r>
      <rPr>
        <vertAlign val="subscript"/>
        <sz val="12"/>
        <rFont val="Calibri"/>
        <family val="2"/>
        <scheme val="minor"/>
      </rPr>
      <t>3</t>
    </r>
    <r>
      <rPr>
        <sz val="12"/>
        <rFont val="Calibri"/>
        <family val="2"/>
        <scheme val="minor"/>
      </rPr>
      <t>OCF</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</si>
  <si>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OCH</t>
    </r>
    <r>
      <rPr>
        <vertAlign val="subscript"/>
        <sz val="12"/>
        <rFont val="Calibri"/>
        <family val="2"/>
        <scheme val="minor"/>
      </rPr>
      <t>2</t>
    </r>
    <r>
      <rPr>
        <sz val="12"/>
        <rFont val="Calibri"/>
        <family val="2"/>
        <scheme val="minor"/>
      </rPr>
      <t>CF</t>
    </r>
    <r>
      <rPr>
        <vertAlign val="subscript"/>
        <sz val="12"/>
        <rFont val="Calibri"/>
        <family val="2"/>
        <scheme val="minor"/>
      </rPr>
      <t>3 </t>
    </r>
    <r>
      <rPr>
        <sz val="12"/>
        <rFont val="Calibri"/>
        <family val="2"/>
        <scheme val="minor"/>
      </rPr>
      <t> </t>
    </r>
  </si>
  <si>
    <r>
      <t>CH</t>
    </r>
    <r>
      <rPr>
        <vertAlign val="subscript"/>
        <sz val="12"/>
        <rFont val="Calibri"/>
        <family val="2"/>
        <scheme val="minor"/>
      </rPr>
      <t>3</t>
    </r>
    <r>
      <rPr>
        <sz val="12"/>
        <rFont val="Calibri"/>
        <family val="2"/>
        <scheme val="minor"/>
      </rPr>
      <t>OCF</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CHF</t>
    </r>
    <r>
      <rPr>
        <vertAlign val="subscript"/>
        <sz val="12"/>
        <rFont val="Calibri"/>
        <family val="2"/>
        <scheme val="minor"/>
      </rPr>
      <t>2</t>
    </r>
    <r>
      <rPr>
        <sz val="12"/>
        <rFont val="Calibri"/>
        <family val="2"/>
        <scheme val="minor"/>
      </rPr>
      <t>  </t>
    </r>
  </si>
  <si>
    <r>
      <t>C</t>
    </r>
    <r>
      <rPr>
        <vertAlign val="subscript"/>
        <sz val="12"/>
        <rFont val="Calibri"/>
        <family val="2"/>
        <scheme val="minor"/>
      </rPr>
      <t>4</t>
    </r>
    <r>
      <rPr>
        <sz val="12"/>
        <rFont val="Calibri"/>
        <family val="2"/>
        <scheme val="minor"/>
      </rPr>
      <t>F</t>
    </r>
    <r>
      <rPr>
        <vertAlign val="subscript"/>
        <sz val="12"/>
        <rFont val="Calibri"/>
        <family val="2"/>
        <scheme val="minor"/>
      </rPr>
      <t>9</t>
    </r>
    <r>
      <rPr>
        <sz val="12"/>
        <rFont val="Calibri"/>
        <family val="2"/>
        <scheme val="minor"/>
      </rPr>
      <t>OCH</t>
    </r>
    <r>
      <rPr>
        <vertAlign val="subscript"/>
        <sz val="12"/>
        <rFont val="Calibri"/>
        <family val="2"/>
        <scheme val="minor"/>
      </rPr>
      <t>3 </t>
    </r>
    <r>
      <rPr>
        <sz val="12"/>
        <rFont val="Calibri"/>
        <family val="2"/>
        <scheme val="minor"/>
      </rPr>
      <t> </t>
    </r>
  </si>
  <si>
    <r>
      <t>C</t>
    </r>
    <r>
      <rPr>
        <vertAlign val="subscript"/>
        <sz val="12"/>
        <rFont val="Calibri"/>
        <family val="2"/>
        <scheme val="minor"/>
      </rPr>
      <t>4</t>
    </r>
    <r>
      <rPr>
        <sz val="12"/>
        <rFont val="Calibri"/>
        <family val="2"/>
        <scheme val="minor"/>
      </rPr>
      <t>F</t>
    </r>
    <r>
      <rPr>
        <vertAlign val="subscript"/>
        <sz val="12"/>
        <rFont val="Calibri"/>
        <family val="2"/>
        <scheme val="minor"/>
      </rPr>
      <t>9</t>
    </r>
    <r>
      <rPr>
        <sz val="12"/>
        <rFont val="Calibri"/>
        <family val="2"/>
        <scheme val="minor"/>
      </rPr>
      <t>OC</t>
    </r>
    <r>
      <rPr>
        <vertAlign val="subscript"/>
        <sz val="12"/>
        <rFont val="Calibri"/>
        <family val="2"/>
        <scheme val="minor"/>
      </rPr>
      <t>2</t>
    </r>
    <r>
      <rPr>
        <sz val="12"/>
        <rFont val="Calibri"/>
        <family val="2"/>
        <scheme val="minor"/>
      </rPr>
      <t>H</t>
    </r>
    <r>
      <rPr>
        <vertAlign val="subscript"/>
        <sz val="12"/>
        <rFont val="Calibri"/>
        <family val="2"/>
        <scheme val="minor"/>
      </rPr>
      <t>5 </t>
    </r>
    <r>
      <rPr>
        <sz val="12"/>
        <rFont val="Calibri"/>
        <family val="2"/>
        <scheme val="minor"/>
      </rPr>
      <t> </t>
    </r>
  </si>
  <si>
    <r>
      <t>CHF</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OC</t>
    </r>
    <r>
      <rPr>
        <vertAlign val="subscript"/>
        <sz val="12"/>
        <rFont val="Calibri"/>
        <family val="2"/>
        <scheme val="minor"/>
      </rPr>
      <t>2</t>
    </r>
    <r>
      <rPr>
        <sz val="12"/>
        <rFont val="Calibri"/>
        <family val="2"/>
        <scheme val="minor"/>
      </rPr>
      <t>F</t>
    </r>
    <r>
      <rPr>
        <vertAlign val="subscript"/>
        <sz val="12"/>
        <rFont val="Calibri"/>
        <family val="2"/>
        <scheme val="minor"/>
      </rPr>
      <t>4</t>
    </r>
    <r>
      <rPr>
        <sz val="12"/>
        <rFont val="Calibri"/>
        <family val="2"/>
        <scheme val="minor"/>
      </rPr>
      <t>OCHF</t>
    </r>
    <r>
      <rPr>
        <vertAlign val="subscript"/>
        <sz val="12"/>
        <rFont val="Calibri"/>
        <family val="2"/>
        <scheme val="minor"/>
      </rPr>
      <t>2</t>
    </r>
    <r>
      <rPr>
        <sz val="12"/>
        <rFont val="Calibri"/>
        <family val="2"/>
        <scheme val="minor"/>
      </rPr>
      <t> </t>
    </r>
  </si>
  <si>
    <r>
      <t>CHF</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OCHF</t>
    </r>
    <r>
      <rPr>
        <vertAlign val="subscript"/>
        <sz val="12"/>
        <rFont val="Calibri"/>
        <family val="2"/>
        <scheme val="minor"/>
      </rPr>
      <t>2 </t>
    </r>
    <r>
      <rPr>
        <sz val="12"/>
        <rFont val="Calibri"/>
        <family val="2"/>
        <scheme val="minor"/>
      </rPr>
      <t> </t>
    </r>
  </si>
  <si>
    <r>
      <t>CHF</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OCHF</t>
    </r>
    <r>
      <rPr>
        <vertAlign val="subscript"/>
        <sz val="12"/>
        <rFont val="Calibri"/>
        <family val="2"/>
        <scheme val="minor"/>
      </rPr>
      <t>2 </t>
    </r>
    <r>
      <rPr>
        <sz val="12"/>
        <rFont val="Calibri"/>
        <family val="2"/>
        <scheme val="minor"/>
      </rPr>
      <t> </t>
    </r>
  </si>
  <si>
    <r>
      <t>(CF</t>
    </r>
    <r>
      <rPr>
        <vertAlign val="subscript"/>
        <sz val="12"/>
        <rFont val="Calibri"/>
        <family val="2"/>
        <scheme val="minor"/>
      </rPr>
      <t>3</t>
    </r>
    <r>
      <rPr>
        <sz val="12"/>
        <rFont val="Calibri"/>
        <family val="2"/>
        <scheme val="minor"/>
      </rPr>
      <t>)</t>
    </r>
    <r>
      <rPr>
        <vertAlign val="subscript"/>
        <sz val="12"/>
        <rFont val="Calibri"/>
        <family val="2"/>
        <scheme val="minor"/>
      </rPr>
      <t>2</t>
    </r>
    <r>
      <rPr>
        <sz val="12"/>
        <rFont val="Calibri"/>
        <family val="2"/>
        <scheme val="minor"/>
      </rPr>
      <t>CFOCH</t>
    </r>
    <r>
      <rPr>
        <vertAlign val="subscript"/>
        <sz val="12"/>
        <rFont val="Calibri"/>
        <family val="2"/>
        <scheme val="minor"/>
      </rPr>
      <t>3 </t>
    </r>
    <r>
      <rPr>
        <sz val="12"/>
        <rFont val="Calibri"/>
        <family val="2"/>
        <scheme val="minor"/>
      </rPr>
      <t> </t>
    </r>
  </si>
  <si>
    <r>
      <t>CF</t>
    </r>
    <r>
      <rPr>
        <vertAlign val="subscript"/>
        <sz val="12"/>
        <rFont val="Calibri"/>
        <family val="2"/>
        <scheme val="minor"/>
      </rPr>
      <t>3</t>
    </r>
    <r>
      <rPr>
        <sz val="12"/>
        <rFont val="Calibri"/>
        <family val="2"/>
        <scheme val="minor"/>
      </rPr>
      <t>CF</t>
    </r>
    <r>
      <rPr>
        <vertAlign val="subscript"/>
        <sz val="12"/>
        <rFont val="Calibri"/>
        <family val="2"/>
        <scheme val="minor"/>
      </rPr>
      <t>2</t>
    </r>
    <r>
      <rPr>
        <sz val="12"/>
        <rFont val="Calibri"/>
        <family val="2"/>
        <scheme val="minor"/>
      </rPr>
      <t>CH</t>
    </r>
    <r>
      <rPr>
        <vertAlign val="subscript"/>
        <sz val="12"/>
        <rFont val="Calibri"/>
        <family val="2"/>
        <scheme val="minor"/>
      </rPr>
      <t>2</t>
    </r>
    <r>
      <rPr>
        <sz val="12"/>
        <rFont val="Calibri"/>
        <family val="2"/>
        <scheme val="minor"/>
      </rPr>
      <t>OH  </t>
    </r>
  </si>
  <si>
    <r>
      <t>(CF</t>
    </r>
    <r>
      <rPr>
        <vertAlign val="subscript"/>
        <sz val="12"/>
        <rFont val="Calibri"/>
        <family val="2"/>
        <scheme val="minor"/>
      </rPr>
      <t>3</t>
    </r>
    <r>
      <rPr>
        <sz val="12"/>
        <rFont val="Calibri"/>
        <family val="2"/>
        <scheme val="minor"/>
      </rPr>
      <t>)</t>
    </r>
    <r>
      <rPr>
        <vertAlign val="subscript"/>
        <sz val="12"/>
        <rFont val="Calibri"/>
        <family val="2"/>
        <scheme val="minor"/>
      </rPr>
      <t>2</t>
    </r>
    <r>
      <rPr>
        <sz val="12"/>
        <rFont val="Calibri"/>
        <family val="2"/>
        <scheme val="minor"/>
      </rPr>
      <t>CHOH  </t>
    </r>
  </si>
  <si>
    <r>
      <t>CF</t>
    </r>
    <r>
      <rPr>
        <vertAlign val="subscript"/>
        <sz val="12"/>
        <rFont val="Calibri"/>
        <family val="2"/>
        <scheme val="minor"/>
      </rPr>
      <t>3</t>
    </r>
    <r>
      <rPr>
        <sz val="12"/>
        <rFont val="Calibri"/>
        <family val="2"/>
        <scheme val="minor"/>
      </rPr>
      <t>CHFOCF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</si>
  <si>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OCHFCF</t>
    </r>
    <r>
      <rPr>
        <vertAlign val="subscript"/>
        <sz val="12"/>
        <rFont val="Calibri"/>
        <family val="2"/>
        <scheme val="minor"/>
      </rPr>
      <t>3 </t>
    </r>
    <r>
      <rPr>
        <sz val="12"/>
        <rFont val="Calibri"/>
        <family val="2"/>
        <scheme val="minor"/>
      </rPr>
      <t> </t>
    </r>
  </si>
  <si>
    <r>
      <t>CF</t>
    </r>
    <r>
      <rPr>
        <vertAlign val="subscript"/>
        <sz val="12"/>
        <rFont val="Calibri"/>
        <family val="2"/>
        <scheme val="minor"/>
      </rPr>
      <t>3</t>
    </r>
    <r>
      <rPr>
        <sz val="12"/>
        <rFont val="Calibri"/>
        <family val="2"/>
        <scheme val="minor"/>
      </rPr>
      <t>CH</t>
    </r>
    <r>
      <rPr>
        <vertAlign val="subscript"/>
        <sz val="12"/>
        <rFont val="Calibri"/>
        <family val="2"/>
        <scheme val="minor"/>
      </rPr>
      <t>2</t>
    </r>
    <r>
      <rPr>
        <sz val="12"/>
        <rFont val="Calibri"/>
        <family val="2"/>
        <scheme val="minor"/>
      </rPr>
      <t>OCF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</si>
  <si>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CH</t>
    </r>
    <r>
      <rPr>
        <vertAlign val="subscript"/>
        <sz val="12"/>
        <rFont val="Calibri"/>
        <family val="2"/>
        <scheme val="minor"/>
      </rPr>
      <t>2</t>
    </r>
    <r>
      <rPr>
        <sz val="12"/>
        <rFont val="Calibri"/>
        <family val="2"/>
        <scheme val="minor"/>
      </rPr>
      <t>OCF</t>
    </r>
    <r>
      <rPr>
        <vertAlign val="subscript"/>
        <sz val="12"/>
        <rFont val="Calibri"/>
        <family val="2"/>
        <scheme val="minor"/>
      </rPr>
      <t>3 </t>
    </r>
    <r>
      <rPr>
        <sz val="12"/>
        <rFont val="Calibri"/>
        <family val="2"/>
        <scheme val="minor"/>
      </rPr>
      <t> </t>
    </r>
  </si>
  <si>
    <r>
      <t>CF</t>
    </r>
    <r>
      <rPr>
        <vertAlign val="subscript"/>
        <sz val="12"/>
        <rFont val="Calibri"/>
        <family val="2"/>
        <scheme val="minor"/>
      </rPr>
      <t>3</t>
    </r>
    <r>
      <rPr>
        <sz val="12"/>
        <rFont val="Calibri"/>
        <family val="2"/>
        <scheme val="minor"/>
      </rPr>
      <t>CH</t>
    </r>
    <r>
      <rPr>
        <vertAlign val="subscript"/>
        <sz val="12"/>
        <rFont val="Calibri"/>
        <family val="2"/>
        <scheme val="minor"/>
      </rPr>
      <t>2</t>
    </r>
    <r>
      <rPr>
        <sz val="12"/>
        <rFont val="Calibri"/>
        <family val="2"/>
        <scheme val="minor"/>
      </rPr>
      <t>OCH</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</si>
  <si>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CF</t>
    </r>
    <r>
      <rPr>
        <vertAlign val="subscript"/>
        <sz val="12"/>
        <rFont val="Calibri"/>
        <family val="2"/>
        <scheme val="minor"/>
      </rPr>
      <t>3 </t>
    </r>
    <r>
      <rPr>
        <sz val="12"/>
        <rFont val="Calibri"/>
        <family val="2"/>
        <scheme val="minor"/>
      </rPr>
      <t> </t>
    </r>
  </si>
  <si>
    <r>
      <t>CF</t>
    </r>
    <r>
      <rPr>
        <vertAlign val="subscript"/>
        <sz val="12"/>
        <rFont val="Calibri"/>
        <family val="2"/>
        <scheme val="minor"/>
      </rPr>
      <t>3</t>
    </r>
    <r>
      <rPr>
        <sz val="12"/>
        <rFont val="Calibri"/>
        <family val="2"/>
        <scheme val="minor"/>
      </rPr>
      <t>CH</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</si>
  <si>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CH</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CF</t>
    </r>
    <r>
      <rPr>
        <vertAlign val="subscript"/>
        <sz val="12"/>
        <rFont val="Calibri"/>
        <family val="2"/>
        <scheme val="minor"/>
      </rPr>
      <t>3 </t>
    </r>
    <r>
      <rPr>
        <sz val="12"/>
        <rFont val="Calibri"/>
        <family val="2"/>
        <scheme val="minor"/>
      </rPr>
      <t> </t>
    </r>
  </si>
  <si>
    <r>
      <t>CH</t>
    </r>
    <r>
      <rPr>
        <vertAlign val="subscript"/>
        <sz val="12"/>
        <rFont val="Calibri"/>
        <family val="2"/>
        <scheme val="minor"/>
      </rPr>
      <t>3</t>
    </r>
    <r>
      <rPr>
        <sz val="12"/>
        <rFont val="Calibri"/>
        <family val="2"/>
        <scheme val="minor"/>
      </rPr>
      <t>OCF</t>
    </r>
    <r>
      <rPr>
        <vertAlign val="subscript"/>
        <sz val="12"/>
        <rFont val="Calibri"/>
        <family val="2"/>
        <scheme val="minor"/>
      </rPr>
      <t>2</t>
    </r>
    <r>
      <rPr>
        <sz val="12"/>
        <rFont val="Calibri"/>
        <family val="2"/>
        <scheme val="minor"/>
      </rPr>
      <t>CHFCF</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</si>
  <si>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CH</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CHF</t>
    </r>
    <r>
      <rPr>
        <vertAlign val="subscript"/>
        <sz val="12"/>
        <rFont val="Calibri"/>
        <family val="2"/>
        <scheme val="minor"/>
      </rPr>
      <t>2 </t>
    </r>
    <r>
      <rPr>
        <sz val="12"/>
        <rFont val="Calibri"/>
        <family val="2"/>
        <scheme val="minor"/>
      </rPr>
      <t> </t>
    </r>
  </si>
  <si>
    <r>
      <t>CHF</t>
    </r>
    <r>
      <rPr>
        <vertAlign val="subscript"/>
        <sz val="12"/>
        <rFont val="Calibri"/>
        <family val="2"/>
        <scheme val="minor"/>
      </rPr>
      <t>2</t>
    </r>
    <r>
      <rPr>
        <sz val="12"/>
        <rFont val="Calibri"/>
        <family val="2"/>
        <scheme val="minor"/>
      </rPr>
      <t>OCH</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CHF</t>
    </r>
    <r>
      <rPr>
        <vertAlign val="subscript"/>
        <sz val="12"/>
        <rFont val="Calibri"/>
        <family val="2"/>
        <scheme val="minor"/>
      </rPr>
      <t>2 </t>
    </r>
    <r>
      <rPr>
        <sz val="12"/>
        <rFont val="Calibri"/>
        <family val="2"/>
        <scheme val="minor"/>
      </rPr>
      <t> </t>
    </r>
  </si>
  <si>
    <r>
      <t>CF</t>
    </r>
    <r>
      <rPr>
        <vertAlign val="subscript"/>
        <sz val="12"/>
        <rFont val="Calibri"/>
        <family val="2"/>
        <scheme val="minor"/>
      </rPr>
      <t>3</t>
    </r>
    <r>
      <rPr>
        <sz val="12"/>
        <rFont val="Calibri"/>
        <family val="2"/>
        <scheme val="minor"/>
      </rPr>
      <t>CF</t>
    </r>
    <r>
      <rPr>
        <vertAlign val="subscript"/>
        <sz val="12"/>
        <rFont val="Calibri"/>
        <family val="2"/>
        <scheme val="minor"/>
      </rPr>
      <t>2</t>
    </r>
    <r>
      <rPr>
        <sz val="12"/>
        <rFont val="Calibri"/>
        <family val="2"/>
        <scheme val="minor"/>
      </rPr>
      <t>CH</t>
    </r>
    <r>
      <rPr>
        <vertAlign val="subscript"/>
        <sz val="12"/>
        <rFont val="Calibri"/>
        <family val="2"/>
        <scheme val="minor"/>
      </rPr>
      <t>2</t>
    </r>
    <r>
      <rPr>
        <sz val="12"/>
        <rFont val="Calibri"/>
        <family val="2"/>
        <scheme val="minor"/>
      </rPr>
      <t>OCH</t>
    </r>
    <r>
      <rPr>
        <vertAlign val="subscript"/>
        <sz val="12"/>
        <rFont val="Calibri"/>
        <family val="2"/>
        <scheme val="minor"/>
      </rPr>
      <t>3 </t>
    </r>
    <r>
      <rPr>
        <sz val="12"/>
        <rFont val="Calibri"/>
        <family val="2"/>
        <scheme val="minor"/>
      </rPr>
      <t> </t>
    </r>
  </si>
  <si>
    <r>
      <t>CHF</t>
    </r>
    <r>
      <rPr>
        <vertAlign val="subscript"/>
        <sz val="12"/>
        <rFont val="Calibri"/>
        <family val="2"/>
        <scheme val="minor"/>
      </rPr>
      <t>2</t>
    </r>
    <r>
      <rPr>
        <sz val="12"/>
        <rFont val="Calibri"/>
        <family val="2"/>
        <scheme val="minor"/>
      </rPr>
      <t>CF</t>
    </r>
    <r>
      <rPr>
        <vertAlign val="subscript"/>
        <sz val="12"/>
        <rFont val="Calibri"/>
        <family val="2"/>
        <scheme val="minor"/>
      </rPr>
      <t>2</t>
    </r>
    <r>
      <rPr>
        <sz val="12"/>
        <rFont val="Calibri"/>
        <family val="2"/>
        <scheme val="minor"/>
      </rPr>
      <t>OCH</t>
    </r>
    <r>
      <rPr>
        <vertAlign val="subscript"/>
        <sz val="12"/>
        <rFont val="Calibri"/>
        <family val="2"/>
        <scheme val="minor"/>
      </rPr>
      <t>2</t>
    </r>
    <r>
      <rPr>
        <sz val="12"/>
        <rFont val="Calibri"/>
        <family val="2"/>
        <scheme val="minor"/>
      </rPr>
      <t>CH</t>
    </r>
    <r>
      <rPr>
        <vertAlign val="subscript"/>
        <sz val="12"/>
        <rFont val="Calibri"/>
        <family val="2"/>
        <scheme val="minor"/>
      </rPr>
      <t>3 </t>
    </r>
    <r>
      <rPr>
        <sz val="12"/>
        <rFont val="Calibri"/>
        <family val="2"/>
        <scheme val="minor"/>
      </rPr>
      <t> </t>
    </r>
  </si>
  <si>
    <r>
      <t>- (CF</t>
    </r>
    <r>
      <rPr>
        <vertAlign val="subscript"/>
        <sz val="12"/>
        <rFont val="Calibri"/>
        <family val="2"/>
        <scheme val="minor"/>
      </rPr>
      <t>2</t>
    </r>
    <r>
      <rPr>
        <sz val="12"/>
        <rFont val="Calibri"/>
        <family val="2"/>
        <scheme val="minor"/>
      </rPr>
      <t>)</t>
    </r>
    <r>
      <rPr>
        <vertAlign val="subscript"/>
        <sz val="12"/>
        <rFont val="Calibri"/>
        <family val="2"/>
        <scheme val="minor"/>
      </rPr>
      <t>4</t>
    </r>
    <r>
      <rPr>
        <sz val="12"/>
        <rFont val="Calibri"/>
        <family val="2"/>
        <scheme val="minor"/>
      </rPr>
      <t>CH (OH) -  </t>
    </r>
  </si>
  <si>
    <r>
      <t>(CF</t>
    </r>
    <r>
      <rPr>
        <vertAlign val="subscript"/>
        <sz val="12"/>
        <rFont val="Calibri"/>
        <family val="2"/>
        <scheme val="minor"/>
      </rPr>
      <t>3</t>
    </r>
    <r>
      <rPr>
        <sz val="12"/>
        <rFont val="Calibri"/>
        <family val="2"/>
        <scheme val="minor"/>
      </rPr>
      <t>)</t>
    </r>
    <r>
      <rPr>
        <vertAlign val="subscript"/>
        <sz val="12"/>
        <rFont val="Calibri"/>
        <family val="2"/>
        <scheme val="minor"/>
      </rPr>
      <t>2</t>
    </r>
    <r>
      <rPr>
        <sz val="12"/>
        <rFont val="Calibri"/>
        <family val="2"/>
        <scheme val="minor"/>
      </rPr>
      <t>CHOCHF</t>
    </r>
    <r>
      <rPr>
        <vertAlign val="subscript"/>
        <sz val="12"/>
        <rFont val="Calibri"/>
        <family val="2"/>
        <scheme val="minor"/>
      </rPr>
      <t>2 </t>
    </r>
    <r>
      <rPr>
        <sz val="12"/>
        <rFont val="Calibri"/>
        <family val="2"/>
        <scheme val="minor"/>
      </rPr>
      <t> </t>
    </r>
  </si>
  <si>
    <r>
      <t>(CF</t>
    </r>
    <r>
      <rPr>
        <vertAlign val="subscript"/>
        <sz val="12"/>
        <rFont val="Calibri"/>
        <family val="2"/>
        <scheme val="minor"/>
      </rPr>
      <t>3</t>
    </r>
    <r>
      <rPr>
        <sz val="12"/>
        <rFont val="Calibri"/>
        <family val="2"/>
        <scheme val="minor"/>
      </rPr>
      <t>)</t>
    </r>
    <r>
      <rPr>
        <vertAlign val="subscript"/>
        <sz val="12"/>
        <rFont val="Calibri"/>
        <family val="2"/>
        <scheme val="minor"/>
      </rPr>
      <t>2</t>
    </r>
    <r>
      <rPr>
        <sz val="12"/>
        <rFont val="Calibri"/>
        <family val="2"/>
        <scheme val="minor"/>
      </rPr>
      <t>CHOCH</t>
    </r>
    <r>
      <rPr>
        <vertAlign val="subscript"/>
        <sz val="12"/>
        <rFont val="Calibri"/>
        <family val="2"/>
        <scheme val="minor"/>
      </rPr>
      <t>3 </t>
    </r>
    <r>
      <rPr>
        <sz val="12"/>
        <rFont val="Calibri"/>
        <family val="2"/>
        <scheme val="minor"/>
      </rPr>
      <t> </t>
    </r>
  </si>
  <si>
    <r>
      <t>CF</t>
    </r>
    <r>
      <rPr>
        <vertAlign val="subscript"/>
        <sz val="12"/>
        <rFont val="Calibri"/>
        <family val="2"/>
        <scheme val="minor"/>
      </rPr>
      <t>3</t>
    </r>
    <r>
      <rPr>
        <sz val="12"/>
        <rFont val="Calibri"/>
        <family val="2"/>
        <scheme val="minor"/>
      </rPr>
      <t>OCF(CF</t>
    </r>
    <r>
      <rPr>
        <vertAlign val="subscript"/>
        <sz val="12"/>
        <rFont val="Calibri"/>
        <family val="2"/>
        <scheme val="minor"/>
      </rPr>
      <t>3</t>
    </r>
    <r>
      <rPr>
        <sz val="12"/>
        <rFont val="Calibri"/>
        <family val="2"/>
        <scheme val="minor"/>
      </rPr>
      <t>)CF</t>
    </r>
    <r>
      <rPr>
        <vertAlign val="subscript"/>
        <sz val="12"/>
        <rFont val="Calibri"/>
        <family val="2"/>
        <scheme val="minor"/>
      </rPr>
      <t>2</t>
    </r>
    <r>
      <rPr>
        <sz val="12"/>
        <rFont val="Calibri"/>
        <family val="2"/>
        <scheme val="minor"/>
      </rPr>
      <t>OCF</t>
    </r>
    <r>
      <rPr>
        <vertAlign val="subscript"/>
        <sz val="12"/>
        <rFont val="Calibri"/>
        <family val="2"/>
        <scheme val="minor"/>
      </rPr>
      <t>2</t>
    </r>
    <r>
      <rPr>
        <sz val="12"/>
        <rFont val="Calibri"/>
        <family val="2"/>
        <scheme val="minor"/>
      </rPr>
      <t>OCF</t>
    </r>
    <r>
      <rPr>
        <vertAlign val="subscript"/>
        <sz val="12"/>
        <rFont val="Calibri"/>
        <family val="2"/>
        <scheme val="minor"/>
      </rPr>
      <t>3</t>
    </r>
    <r>
      <rPr>
        <sz val="12"/>
        <rFont val="Calibri"/>
        <family val="2"/>
        <scheme val="minor"/>
      </rPr>
      <t> </t>
    </r>
  </si>
  <si>
    <r>
      <t>CH</t>
    </r>
    <r>
      <rPr>
        <vertAlign val="subscript"/>
        <sz val="12"/>
        <rFont val="Calibri"/>
        <family val="2"/>
        <scheme val="minor"/>
      </rPr>
      <t>3</t>
    </r>
    <r>
      <rPr>
        <sz val="12"/>
        <rFont val="Calibri"/>
        <family val="2"/>
        <scheme val="minor"/>
      </rPr>
      <t>OCH</t>
    </r>
    <r>
      <rPr>
        <vertAlign val="subscript"/>
        <sz val="12"/>
        <rFont val="Calibri"/>
        <family val="2"/>
        <scheme val="minor"/>
      </rPr>
      <t>3 </t>
    </r>
    <r>
      <rPr>
        <sz val="12"/>
        <rFont val="Calibri"/>
        <family val="2"/>
        <scheme val="minor"/>
      </rPr>
      <t> </t>
    </r>
  </si>
  <si>
    <r>
      <t>CHCl</t>
    </r>
    <r>
      <rPr>
        <vertAlign val="subscript"/>
        <sz val="12"/>
        <rFont val="Calibri"/>
        <family val="2"/>
        <scheme val="minor"/>
      </rPr>
      <t>3</t>
    </r>
    <r>
      <rPr>
        <sz val="12"/>
        <rFont val="Calibri"/>
        <family val="2"/>
        <scheme val="minor"/>
      </rPr>
      <t>  </t>
    </r>
  </si>
  <si>
    <r>
      <t>CH</t>
    </r>
    <r>
      <rPr>
        <vertAlign val="subscript"/>
        <sz val="12"/>
        <rFont val="Calibri"/>
        <family val="2"/>
        <scheme val="minor"/>
      </rPr>
      <t>2</t>
    </r>
    <r>
      <rPr>
        <sz val="12"/>
        <rFont val="Calibri"/>
        <family val="2"/>
        <scheme val="minor"/>
      </rPr>
      <t>Cl</t>
    </r>
    <r>
      <rPr>
        <vertAlign val="subscript"/>
        <sz val="12"/>
        <rFont val="Calibri"/>
        <family val="2"/>
        <scheme val="minor"/>
      </rPr>
      <t>2</t>
    </r>
    <r>
      <rPr>
        <sz val="12"/>
        <rFont val="Calibri"/>
        <family val="2"/>
        <scheme val="minor"/>
      </rPr>
      <t>  </t>
    </r>
  </si>
  <si>
    <r>
      <t>CH</t>
    </r>
    <r>
      <rPr>
        <vertAlign val="subscript"/>
        <sz val="12"/>
        <rFont val="Calibri"/>
        <family val="2"/>
        <scheme val="minor"/>
      </rPr>
      <t>3</t>
    </r>
    <r>
      <rPr>
        <sz val="12"/>
        <rFont val="Calibri"/>
        <family val="2"/>
        <scheme val="minor"/>
      </rPr>
      <t>Cl  </t>
    </r>
  </si>
  <si>
    <r>
      <t>CH</t>
    </r>
    <r>
      <rPr>
        <vertAlign val="subscript"/>
        <sz val="12"/>
        <rFont val="Calibri"/>
        <family val="2"/>
        <scheme val="minor"/>
      </rPr>
      <t>2</t>
    </r>
    <r>
      <rPr>
        <sz val="12"/>
        <rFont val="Calibri"/>
        <family val="2"/>
        <scheme val="minor"/>
      </rPr>
      <t>Br</t>
    </r>
    <r>
      <rPr>
        <vertAlign val="subscript"/>
        <sz val="12"/>
        <rFont val="Calibri"/>
        <family val="2"/>
        <scheme val="minor"/>
      </rPr>
      <t>2 </t>
    </r>
    <r>
      <rPr>
        <sz val="12"/>
        <rFont val="Calibri"/>
        <family val="2"/>
        <scheme val="minor"/>
      </rPr>
      <t> </t>
    </r>
  </si>
  <si>
    <r>
      <t>CHBrF</t>
    </r>
    <r>
      <rPr>
        <vertAlign val="subscript"/>
        <sz val="12"/>
        <rFont val="Calibri"/>
        <family val="2"/>
        <scheme val="minor"/>
      </rPr>
      <t>2 </t>
    </r>
    <r>
      <rPr>
        <sz val="12"/>
        <rFont val="Calibri"/>
        <family val="2"/>
        <scheme val="minor"/>
      </rPr>
      <t> </t>
    </r>
  </si>
  <si>
    <r>
      <t>CF</t>
    </r>
    <r>
      <rPr>
        <vertAlign val="subscript"/>
        <sz val="12"/>
        <rFont val="Calibri"/>
        <family val="2"/>
        <scheme val="minor"/>
      </rPr>
      <t>3</t>
    </r>
    <r>
      <rPr>
        <sz val="12"/>
        <rFont val="Calibri"/>
        <family val="2"/>
        <scheme val="minor"/>
      </rPr>
      <t>I  </t>
    </r>
  </si>
  <si>
    <t>Uso de lubricantes</t>
  </si>
  <si>
    <t>kg CO2/L de lubricante</t>
  </si>
  <si>
    <t>Uso de Electricidad 2014</t>
  </si>
  <si>
    <t>Uso de Electricidad 2015</t>
  </si>
  <si>
    <t>Uso de Electricidad 2016</t>
  </si>
  <si>
    <t>Sector Energía y Transporte</t>
  </si>
  <si>
    <t>Sector IPPU</t>
  </si>
  <si>
    <t>Cultivo de arroz( inundado, el ciclo de cultivo es 120 días)</t>
  </si>
  <si>
    <t>kgCH4/ha/día</t>
  </si>
  <si>
    <t>Terneros para carne</t>
  </si>
  <si>
    <t>Terneros para leche</t>
  </si>
  <si>
    <t>Terneros doble propósito</t>
  </si>
  <si>
    <t>Hembras en crecimiento para carne</t>
  </si>
  <si>
    <t>Hembras en crecimiento para leche</t>
  </si>
  <si>
    <t>Hembras en crecimiento doble propósito</t>
  </si>
  <si>
    <t>Machos en crecimiento doble propósito</t>
  </si>
  <si>
    <t>Hembra adulta para carne</t>
  </si>
  <si>
    <t>Hembra adulta para leche</t>
  </si>
  <si>
    <t>Machos en crecimiento para carne</t>
  </si>
  <si>
    <t>Machos en crecimiento para leche</t>
  </si>
  <si>
    <t>Hembra adulta doble propósito</t>
  </si>
  <si>
    <t>kg CH4/cabeza/año</t>
  </si>
  <si>
    <t>-</t>
  </si>
  <si>
    <t>Macho adulto para leche</t>
  </si>
  <si>
    <t>Macho adulto para carne</t>
  </si>
  <si>
    <t>Macho adulto doble propósito</t>
  </si>
  <si>
    <t>Sector Agricultura, silvicultura y otros usos de la tierra</t>
  </si>
  <si>
    <t>Otras especies</t>
  </si>
  <si>
    <t>Búfalos</t>
  </si>
  <si>
    <t>Ovejas</t>
  </si>
  <si>
    <t>Cabras</t>
  </si>
  <si>
    <t>Caballos</t>
  </si>
  <si>
    <t>Cerdos</t>
  </si>
  <si>
    <t>Ganado</t>
  </si>
  <si>
    <t>Aves de corral</t>
  </si>
  <si>
    <t>Fuentes agregadas distintas al CO2</t>
  </si>
  <si>
    <t>Caña de azúcar (123 kg/ha)</t>
  </si>
  <si>
    <t>Café sin sombra (200 kg/ha)</t>
  </si>
  <si>
    <t>Café con sombra</t>
  </si>
  <si>
    <t>Banano (300 kg/ha)</t>
  </si>
  <si>
    <t>Plátano</t>
  </si>
  <si>
    <t>Cebolla</t>
  </si>
  <si>
    <t>Papa</t>
  </si>
  <si>
    <t>Pastos: estrella africana</t>
  </si>
  <si>
    <t>Kikuyo (200 kg N/ha)</t>
  </si>
  <si>
    <t>Kikuyo sin fertilizar</t>
  </si>
  <si>
    <t>Ratana</t>
  </si>
  <si>
    <t>Jaragua</t>
  </si>
  <si>
    <t>kg N2O/ ha/año</t>
  </si>
  <si>
    <t>Sector Residuos</t>
  </si>
  <si>
    <t>Alcance</t>
  </si>
  <si>
    <t>Actividad</t>
  </si>
  <si>
    <t>1. Sector Energía estacionaria</t>
  </si>
  <si>
    <t>1.1. Sub sector Edificio residenciales</t>
  </si>
  <si>
    <t>Sub categoría</t>
  </si>
  <si>
    <t>Claves de notación</t>
  </si>
  <si>
    <t>Fuente de GEI</t>
  </si>
  <si>
    <t>Información de la actividad</t>
  </si>
  <si>
    <t>Cantidad</t>
  </si>
  <si>
    <t>Factores de emisión</t>
  </si>
  <si>
    <t>Unidades</t>
  </si>
  <si>
    <t>CO2</t>
  </si>
  <si>
    <t>CO2(b)</t>
  </si>
  <si>
    <t>GEI´s( toneladas de CO2 eq)</t>
  </si>
  <si>
    <t>Total ton CO2 eq</t>
  </si>
  <si>
    <t>Calidad de la información</t>
  </si>
  <si>
    <t xml:space="preserve">Descripción del método o del uso de las claves de notación </t>
  </si>
  <si>
    <t>Fuente de la información de actividad</t>
  </si>
  <si>
    <t>Explicación de la calidad de la información</t>
  </si>
  <si>
    <t>Emisiones por combustión de combustibles fósiles dentro de los límites de la ciudad</t>
  </si>
  <si>
    <t>Consumo de gas LP para uso residencial: cocción de alimentos</t>
  </si>
  <si>
    <t>litros</t>
  </si>
  <si>
    <t>kg de GEI/L de combustible</t>
  </si>
  <si>
    <t>Media</t>
  </si>
  <si>
    <t>Baja</t>
  </si>
  <si>
    <t>INEC
Dirección Sectorial de Energía del MINAE</t>
  </si>
  <si>
    <t>Se considera un baja calidad de la información porque se realizó una estimación del consumo de acuerdo a promedios de consumo nacionales, no propios del cantón</t>
  </si>
  <si>
    <t>Emisiones por el consumo de energía eléctrica mediante la red eléctrica dentro de los límites de la ciudad</t>
  </si>
  <si>
    <t>*Agregue las líneas adicionales que necesite</t>
  </si>
  <si>
    <t>Emisiones por las pérdidas en la transmisión y distribución de la energía eléctrica suministrada por red</t>
  </si>
  <si>
    <t>1.2. Sub sector Edificio e instalaciones comerciales e institucionales</t>
  </si>
  <si>
    <t>Leyenda</t>
  </si>
  <si>
    <t>Alcance de reporte obligatorio</t>
  </si>
  <si>
    <t>Alcance de reporte opcional</t>
  </si>
  <si>
    <t>Consumo de gas LP en las residencias</t>
  </si>
  <si>
    <t>Consumo de gasolina dentro del cantón</t>
  </si>
  <si>
    <t>Consumo de gasolina por cualquier tipo de vehículo que se transporte dentro de la ciudad</t>
  </si>
  <si>
    <t>Se consultó a la Gerencia de Distribución y Ventas de Recope sobre las ventas de combustibles para gasolineras dentro del cantón</t>
  </si>
  <si>
    <t>RECOPE</t>
  </si>
  <si>
    <t>Emisiones por los viajes transfronterizos que se realizan fuera de los límites de la ciudad. Así como, las pérdidas en la transmisión y distribución de la energía eléctrica suministrada por red</t>
  </si>
  <si>
    <t>Emisiones por el consumo de energía eléctrica mediante la red eléctrica para transporte eléctrico por carretera  dentro de los límites de la ciudad</t>
  </si>
  <si>
    <t>Emisiones por el consumo de energía eléctrica mediante la red eléctrica para transporte eléctrico ferroviario dentro de los límites de la ciudad</t>
  </si>
  <si>
    <t>Emisiones por el consumo de energía eléctrica mediante la red eléctrica para navegación acuática  dentro de los límites de la ciudad</t>
  </si>
  <si>
    <t>Emisiones por el consumo de energía eléctrica mediante la red eléctrica para aviación dentro de los límites de la ciudad</t>
  </si>
  <si>
    <t>2. Sector Transporte</t>
  </si>
  <si>
    <t>2.1. Sub sector Transporte por carretera</t>
  </si>
  <si>
    <t>2.2. Sub sector Transporte Ferroviario</t>
  </si>
  <si>
    <t>2.3. Sub sector Navegación marítima, fluvial y lacustre</t>
  </si>
  <si>
    <t>2.4. Sub sector Aviación</t>
  </si>
  <si>
    <t>2.5. Sub sector Transporte fuera de carretera</t>
  </si>
  <si>
    <t>Emisiones por el consumo de energía eléctrica mediante la red eléctrica para transporte fuera de carretera dentro de los límites de la ciudad</t>
  </si>
  <si>
    <t>3. Sector Residuos</t>
  </si>
  <si>
    <t>3.1. Sub sector Disposición de residuos sólidos generados en la ciudad</t>
  </si>
  <si>
    <t>Generación de residuos sólidos ordinarios en la ciudad y dispuestos en un relleno sanitario</t>
  </si>
  <si>
    <t xml:space="preserve">kg de GEI/kg de residuos </t>
  </si>
  <si>
    <t>Alta</t>
  </si>
  <si>
    <t>Se consultó los registros municipales sobre la disposición de los residuos sólidos, así como las facturas pagadas por el servicio de disposición en el relleno sanitario</t>
  </si>
  <si>
    <t>Municipalidad</t>
  </si>
  <si>
    <t>Se considera alta calidad de la información porque la información de actividad proviene de facturas y registros municipales, tomados a partir de mediciones directas en el relleno sanitario.</t>
  </si>
  <si>
    <t>3.2. Sub sector Tratamiento biológico de residuos</t>
  </si>
  <si>
    <t>Emisiones por los residuos sólidos tratados biológicamente dentro de la ciudad</t>
  </si>
  <si>
    <t>Emisiones por los residuos sólidos tratados biológicamente fuera de la ciudad</t>
  </si>
  <si>
    <t>3.3. Sub sector Incineración y quema a cielo abierto de residuos</t>
  </si>
  <si>
    <t>Emisiones por los residuos sólidos incinerados o quemados a cielo abierto dentro de la ciudad</t>
  </si>
  <si>
    <t>Emisiones por los residuos sólidos incinerados o quemados a cielo abierto fuera de la ciudad</t>
  </si>
  <si>
    <t>3.4. Sub sector Tratamiento de aguas residuales</t>
  </si>
  <si>
    <t>Emisiones por la generación y el tratamiento de las aguas residuales dentro de los límites de la ciudad</t>
  </si>
  <si>
    <t>Emisiones por la generación y el tratamiento de las aguas residuales fuera de los límites de la ciudad</t>
  </si>
  <si>
    <t>Emisiones de procesos industriales que ocurren dentro de los límites de la ciudad</t>
  </si>
  <si>
    <t>4. Sector Procesos Industriales y Uso de Productos</t>
  </si>
  <si>
    <t>4.1. Sub sector Procesos industriales</t>
  </si>
  <si>
    <t>4.2. Sub sector Uso de Productos</t>
  </si>
  <si>
    <t>Emisiones por el uso de productos que ocurre dentro de los límites de la ciudad</t>
  </si>
  <si>
    <t>CF4</t>
  </si>
  <si>
    <t>C2F6</t>
  </si>
  <si>
    <t>HFC-23</t>
  </si>
  <si>
    <t>HFC-32</t>
  </si>
  <si>
    <t>HFC-41</t>
  </si>
  <si>
    <t>HFC-125</t>
  </si>
  <si>
    <t>HFC-134</t>
  </si>
  <si>
    <t>HFC-134a</t>
  </si>
  <si>
    <t>HFC-143</t>
  </si>
  <si>
    <t>HFC-152a</t>
  </si>
  <si>
    <t>HFC-227ea</t>
  </si>
  <si>
    <t>HFC-236fa</t>
  </si>
  <si>
    <t>HFC-245ca</t>
  </si>
  <si>
    <t>SF6</t>
  </si>
  <si>
    <t>NF3</t>
  </si>
  <si>
    <t>Otro</t>
  </si>
  <si>
    <t>Emisiones asociadas al proceso de elaboración de cemento en una empresa de la ciudad</t>
  </si>
  <si>
    <t>Empresa cementera</t>
  </si>
  <si>
    <t>Se considera un alta calidad por los datos de actividad provienen de mediciones directas de la producción de la empresa de cemento</t>
  </si>
  <si>
    <t>5. Sector Agricultura, Silvicultura y Otros Usos de la Tierra</t>
  </si>
  <si>
    <t>Emisiones por la ganadería que se desarrolla dentro de la ciudad</t>
  </si>
  <si>
    <t>5.1. Sub sector Ganadería</t>
  </si>
  <si>
    <t>5.2. Sub sector Uso de la Tierra</t>
  </si>
  <si>
    <t>Emisiones por el uso de la tierra dentro de los límites de la ciudad</t>
  </si>
  <si>
    <t>Emisiones por el uso de fuente agregadas distintas de CO2  dentro de los límites de la ciudad</t>
  </si>
  <si>
    <t>Emisiones por el proceso digestivo de ganado para carne</t>
  </si>
  <si>
    <t>Emisiones por el proceso digestivo de ganado para carne en las fincas agropecuarias de la ciudad</t>
  </si>
  <si>
    <t>machos adultos</t>
  </si>
  <si>
    <t>kg de GEI/cabeza de ganado</t>
  </si>
  <si>
    <t>INEC
Ministerio de Agricultura y Ganadería</t>
  </si>
  <si>
    <t>Se considera calidad media de la información porque se realizó una proyección de acuerdo a los datos del censo de 2016 para la población de ganado presente en la ciudad para el año del reporte 2017</t>
  </si>
  <si>
    <t>3.1. Emisiones netas</t>
  </si>
  <si>
    <t>Sector Energía Estacionaria</t>
  </si>
  <si>
    <t>Edificios residenciales</t>
  </si>
  <si>
    <t>Edificios e instalaciones comerciales e institucionales</t>
  </si>
  <si>
    <t>Construcción e industrias manufactureras</t>
  </si>
  <si>
    <t>Industrias energéticas</t>
  </si>
  <si>
    <t>Actividades agrícolas, de silvicultura y de pesca</t>
  </si>
  <si>
    <t>Fuentes no especificadas</t>
  </si>
  <si>
    <t>Emisiones fugitivas provenientes de la minería, el procesamiento, el almacenamiento y
el transporte de carbón</t>
  </si>
  <si>
    <t>No aplica</t>
  </si>
  <si>
    <t>Emisiones fugitivas provenientes de los sistemas de petróleo y gas natural</t>
  </si>
  <si>
    <t>Sector Transporte</t>
  </si>
  <si>
    <t>Por carretera</t>
  </si>
  <si>
    <t>Ferroviario</t>
  </si>
  <si>
    <t>Navegación marítima, fluvial y lacustre</t>
  </si>
  <si>
    <t>Aviación</t>
  </si>
  <si>
    <t>Fuera de carretera</t>
  </si>
  <si>
    <t>Disposición de residuos sólidos generados en la ciudad</t>
  </si>
  <si>
    <t>Tratamiento biológico de residuos generados en la ciudad</t>
  </si>
  <si>
    <t>Incineración y quema a cielo abierto de residuos generados en la ciudad</t>
  </si>
  <si>
    <t>Aguas residuales generadas en la ciudad</t>
  </si>
  <si>
    <t>Sector Procesos Industriales y Uso de Productos</t>
  </si>
  <si>
    <t>Procesos Industriales</t>
  </si>
  <si>
    <t>Uso de Productos</t>
  </si>
  <si>
    <t>Sector Agricultura, Silvicultura y Otros Usos de la Tierra</t>
  </si>
  <si>
    <t>Ganadería</t>
  </si>
  <si>
    <t>Uso de la Tierra</t>
  </si>
  <si>
    <t>Fuentes agregadas y emisiones procedentes de fuentes del suelo distintas  al CO2</t>
  </si>
  <si>
    <t>Alcance 1 (ton CO2 eq)</t>
  </si>
  <si>
    <t>Alcance 3
(ton CO2 eq)</t>
  </si>
  <si>
    <t>Alcance 2 (ton CO2 eq)</t>
  </si>
  <si>
    <t>Total de emisiones por alcance</t>
  </si>
  <si>
    <t>3. Integrantes de la comisión intersectorial del cambio climático</t>
  </si>
  <si>
    <t>Ganadería: Proceso Digestivo de Ganado Vacuno</t>
  </si>
  <si>
    <t>Ganadería: Manejo de estiércol</t>
  </si>
  <si>
    <t>* Estos valores son de la Guía sobre buenas prácticas de la IPCC y el manejo de incertidumbre en inventarios de  gases de efecto invernadero (2000). Estos valores son predeterminados y se proporcionan para fines de referencia debido a que su amplia gama puede dar lugar a resultados muy variables de cálculo. Si un valor se elige dentro del rango, ese valor debe ser utilizado consistentemente durante el período de reporte .Estos valores sólo deben utilizarse si no se dispone de datos específicos , pero un inventario que utiliza estos valores debe ser considerado preliminar.</t>
  </si>
  <si>
    <t>Se consultó de acuerdo a la última encuesta nacional de hogares el porcentaje de hogares que utilizan gas LP para cocinar y de acuerdo al consumo promedio de gas LP para un hogar de 4 personas establecido por la Dirección Sectorial de Energía se calculó el consumo total de litros de gas LP durante el año del reporte</t>
  </si>
  <si>
    <t>Emisiones por combustión de combustibles fósiles para transporte por carretera dentro de los límites de la ciudad</t>
  </si>
  <si>
    <t>Emisiones por combustión de combustibles fósiles para transporte ferroviario dentro de los límites de la ciudad</t>
  </si>
  <si>
    <t>Emisiones por combustión de combustibles fósiles para navegación acuática dentro de los límites de la ciudad</t>
  </si>
  <si>
    <t>Emisiones por combustión de combustibles fósiles para aviación dentro de los límites de la ciudad</t>
  </si>
  <si>
    <t>Emisiones por combustión de combustibles fósiles para transporte fuera de carretera dentro de los límites de la ciudad</t>
  </si>
  <si>
    <t>Se considera un calidad media porque la información fue suministrada por la institución nacional referente en venta de combustible mediante mediciones directas, sin embargo esta metodología puede excluir los consumos de combustibles de quienes se transportan por el cantón pero compran gasolina fuera de él.</t>
  </si>
  <si>
    <t>Emisiones por los residuos sólidos generados en la ciudad y dispuestos en los rellenos sanitarios y vertederos fuera de los límites de la ciudad</t>
  </si>
  <si>
    <t>Emisiones por los residuos sólidos generados en la ciudad y dispuestos en los rellenos sanitarios y vertederos dentro de la ciudad</t>
  </si>
  <si>
    <t>Cantidad de residuos sólidos ordinarios que se generan en la ciudad anualmente y se disponen en un relleno sanitario localizado  dentro de la ciudad</t>
  </si>
  <si>
    <t>tonelada de Clinker</t>
  </si>
  <si>
    <t>kg de CO2/kg de Clinker</t>
  </si>
  <si>
    <t>Se consultó a la empresa fabricante del cemento la producción de Clinker durante el año del reporte</t>
  </si>
  <si>
    <t>Se consultó el censo nacional agropecuario del 2016 la cantidad de cabezas de ganado por tipo y uso que existen  la ciudad y se calcularon sus emisiones usando los factores de emisión nacionales</t>
  </si>
  <si>
    <t>Inicio</t>
  </si>
  <si>
    <t>Sector Procesos Industriales y Uso de productos</t>
  </si>
  <si>
    <t>Sector agricultura, silvicultura y otros usos de la tierra</t>
  </si>
  <si>
    <t>Datos persona contacto 1</t>
  </si>
  <si>
    <t>Datos persona contacto 2</t>
  </si>
  <si>
    <t>Fecha de la Herramienta</t>
  </si>
  <si>
    <t>Versión de la herramienta</t>
  </si>
  <si>
    <t>Comentarios u observaciones</t>
  </si>
  <si>
    <t>La información sólo está disponible para los sectores de acuerdo a las tarifas de electricidad vigentes</t>
  </si>
  <si>
    <t xml:space="preserve">5.3. Sub sector Fuentes agregadas-Uso de fertilizantes </t>
  </si>
  <si>
    <t xml:space="preserve">Total </t>
  </si>
  <si>
    <t>Cuadro resumen</t>
  </si>
  <si>
    <t>3. Emisiones netas</t>
  </si>
  <si>
    <t>1.4. Sub sector Industrias Energéticas</t>
  </si>
  <si>
    <t>1.5. Sub sector Actividades agrícolas, de silvicultura y de  pesca</t>
  </si>
  <si>
    <t>1.3. Sub sector Construcción e industrias manufactureras</t>
  </si>
  <si>
    <t>Porcentaje</t>
  </si>
  <si>
    <t xml:space="preserve">Total de emisiones </t>
  </si>
  <si>
    <t>Sector energía estacionaria</t>
  </si>
  <si>
    <t>Sector transporte</t>
  </si>
  <si>
    <t>Sector residuos</t>
  </si>
  <si>
    <t>Sector AFOLU</t>
  </si>
  <si>
    <t>Emisiones totales</t>
  </si>
  <si>
    <r>
      <rPr>
        <b/>
        <sz val="12"/>
        <color theme="1"/>
        <rFont val="Calibri"/>
        <family val="2"/>
        <scheme val="minor"/>
      </rPr>
      <t>Autores</t>
    </r>
    <r>
      <rPr>
        <sz val="12"/>
        <color theme="1"/>
        <rFont val="Calibri"/>
        <family val="2"/>
        <scheme val="minor"/>
      </rPr>
      <t xml:space="preserve">
Esta herramienta de cálculo tiene como objetivo colaborar en proceso de recopilación y cálculo de emisiones de gases de efecto invernadero para los cantones y los distritos participantes del Programa País Carbono Neutralidad 2.0. Categoría Cantonal-PPCNC desarrollado por la Dirección de Cambio Cllimatico del Ministerio de Ambiente y Energía de Costa Rica.
 La misma fue desarrollada en el marco del proyecto de la Agencia Alemana de Cooperación Internacion titulado Aplicación y Validación de la herramienta Programa País Cantonal en seis municipalidades. 
La herramienta fue elaborada por el área de Cambio Climático y Ciudades Resilientes del Centro para la Sostenibilidad Urbana.
Versión 02-Octubre 2019</t>
    </r>
  </si>
  <si>
    <t>Uso de Electricidad 2017</t>
  </si>
  <si>
    <t>Uso de Electricidad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</si>
</sst>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
    <numFmt numFmtId="166" formatCode="??0"/>
  </numFmts>
  <fonts count="26">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4"/>
      <color theme="4"/>
      <name val="Calibri"/>
      <family val="2"/>
      <scheme val="minor"/>
    </font>
    <font>
      <sz val="9"/>
      <name val="Tahoma"/>
      <family val="2"/>
    </font>
    <font>
      <u val="single"/>
      <sz val="11"/>
      <color theme="10"/>
      <name val="Calibri"/>
      <family val="2"/>
      <scheme val="minor"/>
    </font>
    <font>
      <i/>
      <sz val="12"/>
      <color theme="1"/>
      <name val="Calibri"/>
      <family val="2"/>
      <scheme val="minor"/>
    </font>
    <font>
      <u val="single"/>
      <sz val="12"/>
      <color theme="10"/>
      <name val="Calibri"/>
      <family val="2"/>
      <scheme val="minor"/>
    </font>
    <font>
      <b/>
      <sz val="9"/>
      <name val="Tahoma"/>
      <family val="2"/>
    </font>
    <font>
      <b/>
      <sz val="12"/>
      <name val="Calibri"/>
      <family val="2"/>
      <scheme val="minor"/>
    </font>
    <font>
      <sz val="12"/>
      <name val="Calibri"/>
      <family val="2"/>
      <scheme val="minor"/>
    </font>
    <font>
      <b/>
      <sz val="12"/>
      <name val="Arial"/>
      <family val="2"/>
    </font>
    <font>
      <sz val="12"/>
      <color indexed="8"/>
      <name val="Arial"/>
      <family val="2"/>
    </font>
    <font>
      <sz val="12"/>
      <color rgb="FF000000"/>
      <name val="Calibri"/>
      <family val="2"/>
      <scheme val="minor"/>
    </font>
    <font>
      <vertAlign val="subscript"/>
      <sz val="12"/>
      <color indexed="8"/>
      <name val="Calibri"/>
      <family val="2"/>
      <scheme val="minor"/>
    </font>
    <font>
      <sz val="12"/>
      <color indexed="8"/>
      <name val="Calibri"/>
      <family val="2"/>
      <scheme val="minor"/>
    </font>
    <font>
      <vertAlign val="subscript"/>
      <sz val="12"/>
      <name val="Calibri"/>
      <family val="2"/>
      <scheme val="minor"/>
    </font>
    <font>
      <u val="single"/>
      <sz val="14"/>
      <name val="Calibri"/>
      <family val="2"/>
      <scheme val="minor"/>
    </font>
    <font>
      <sz val="14"/>
      <name val="Calibri"/>
      <family val="2"/>
      <scheme val="minor"/>
    </font>
    <font>
      <sz val="8"/>
      <name val="Calibri"/>
      <family val="2"/>
      <scheme val="minor"/>
    </font>
    <font>
      <sz val="9"/>
      <color theme="1" tint="0.35"/>
      <name val="+mn-cs"/>
      <family val="2"/>
    </font>
    <font>
      <sz val="9"/>
      <color theme="1" tint="0.35"/>
      <name val="Calibri"/>
      <family val="2"/>
    </font>
    <font>
      <b/>
      <sz val="8"/>
      <name val="Calibri"/>
      <family val="2"/>
    </font>
  </fonts>
  <fills count="17">
    <fill>
      <patternFill/>
    </fill>
    <fill>
      <patternFill patternType="gray125"/>
    </fill>
    <fill>
      <patternFill patternType="solid">
        <fgColor theme="4" tint="0.39998000860214233"/>
        <bgColor indexed="64"/>
      </patternFill>
    </fill>
    <fill>
      <patternFill patternType="solid">
        <fgColor theme="2" tint="-0.24997000396251678"/>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4" tint="0.5999900102615356"/>
        <bgColor indexed="64"/>
      </patternFill>
    </fill>
    <fill>
      <patternFill patternType="solid">
        <fgColor rgb="FFFFCC66"/>
        <bgColor indexed="64"/>
      </patternFill>
    </fill>
    <fill>
      <patternFill patternType="solid">
        <fgColor theme="7"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indexed="43"/>
        <bgColor indexed="64"/>
      </patternFill>
    </fill>
    <fill>
      <patternFill patternType="solid">
        <fgColor theme="3" tint="0.7999799847602844"/>
        <bgColor indexed="64"/>
      </patternFill>
    </fill>
  </fills>
  <borders count="16">
    <border>
      <left/>
      <right/>
      <top/>
      <bottom/>
      <diagonal/>
    </border>
    <border>
      <left style="medium">
        <color theme="4"/>
      </left>
      <right style="medium">
        <color theme="4"/>
      </right>
      <top style="medium">
        <color theme="4"/>
      </top>
      <bottom style="medium">
        <color theme="4"/>
      </bottom>
    </border>
    <border>
      <left/>
      <right/>
      <top/>
      <bottom style="medium">
        <color theme="4"/>
      </bottom>
    </border>
    <border>
      <left/>
      <right style="medium">
        <color theme="4"/>
      </right>
      <top style="medium">
        <color theme="4"/>
      </top>
      <bottom style="medium">
        <color theme="4"/>
      </bottom>
    </border>
    <border>
      <left style="medium">
        <color theme="4"/>
      </left>
      <right/>
      <top style="medium">
        <color theme="4"/>
      </top>
      <bottom style="medium">
        <color theme="4"/>
      </bottom>
    </border>
    <border>
      <left/>
      <right/>
      <top style="medium">
        <color theme="4"/>
      </top>
      <bottom style="medium">
        <color theme="4"/>
      </bottom>
    </border>
    <border>
      <left style="medium">
        <color theme="4"/>
      </left>
      <right style="medium">
        <color theme="4"/>
      </right>
      <top/>
      <bottom style="medium">
        <color theme="4"/>
      </bottom>
    </border>
    <border>
      <left style="medium">
        <color theme="4"/>
      </left>
      <right/>
      <top style="medium">
        <color theme="4"/>
      </top>
      <bottom/>
    </border>
    <border>
      <left/>
      <right/>
      <top style="medium">
        <color theme="4"/>
      </top>
      <bottom/>
    </border>
    <border>
      <left/>
      <right style="medium">
        <color theme="4"/>
      </right>
      <top style="medium">
        <color theme="4"/>
      </top>
      <bottom/>
    </border>
    <border>
      <left style="medium">
        <color theme="4"/>
      </left>
      <right/>
      <top/>
      <bottom/>
    </border>
    <border>
      <left/>
      <right style="medium">
        <color theme="4"/>
      </right>
      <top/>
      <bottom/>
    </border>
    <border>
      <left style="medium">
        <color theme="4"/>
      </left>
      <right/>
      <top/>
      <bottom style="medium">
        <color theme="4"/>
      </bottom>
    </border>
    <border>
      <left/>
      <right style="medium">
        <color theme="4"/>
      </right>
      <top/>
      <bottom style="medium">
        <color theme="4"/>
      </bottom>
    </border>
    <border>
      <left style="medium">
        <color theme="4"/>
      </left>
      <right style="medium">
        <color theme="4"/>
      </right>
      <top style="medium">
        <color theme="4"/>
      </top>
      <bottom/>
    </border>
    <border>
      <left style="medium">
        <color theme="4"/>
      </left>
      <right style="medium">
        <color theme="4"/>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18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right"/>
    </xf>
    <xf numFmtId="0" fontId="5"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1" xfId="0" applyFont="1" applyBorder="1" applyAlignment="1">
      <alignment wrapText="1"/>
    </xf>
    <xf numFmtId="0" fontId="3" fillId="2" borderId="1" xfId="0" applyFont="1" applyFill="1" applyBorder="1" applyAlignment="1">
      <alignment horizontal="center"/>
    </xf>
    <xf numFmtId="0" fontId="2" fillId="0" borderId="2" xfId="0" applyFont="1" applyBorder="1"/>
    <xf numFmtId="0" fontId="6" fillId="0" borderId="2" xfId="0" applyFont="1" applyBorder="1"/>
    <xf numFmtId="0" fontId="2" fillId="0" borderId="1" xfId="0" applyFont="1" applyBorder="1" applyAlignment="1">
      <alignment vertical="center" wrapText="1"/>
    </xf>
    <xf numFmtId="0" fontId="9" fillId="3" borderId="0" xfId="0" applyFont="1" applyFill="1"/>
    <xf numFmtId="0" fontId="2" fillId="3" borderId="1" xfId="0" applyFont="1" applyFill="1" applyBorder="1" applyAlignment="1">
      <alignment horizontal="center" vertical="center"/>
    </xf>
    <xf numFmtId="0" fontId="10" fillId="3" borderId="1" xfId="2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2" fillId="4" borderId="1" xfId="0" applyFont="1" applyFill="1" applyBorder="1" applyAlignment="1">
      <alignment horizontal="left" vertical="top"/>
    </xf>
    <xf numFmtId="0" fontId="2" fillId="4" borderId="1" xfId="0" applyFont="1" applyFill="1" applyBorder="1" applyAlignment="1">
      <alignment horizontal="center" vertical="center"/>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lignment horizontal="center"/>
    </xf>
    <xf numFmtId="0" fontId="13" fillId="4" borderId="1" xfId="0" applyFont="1" applyFill="1" applyBorder="1" applyAlignment="1">
      <alignment horizontal="center" vertical="center"/>
    </xf>
    <xf numFmtId="0" fontId="13" fillId="4" borderId="1" xfId="0" applyNumberFormat="1" applyFont="1" applyFill="1" applyBorder="1" applyAlignment="1" applyProtection="1">
      <alignment horizontal="center" vertical="center"/>
      <protection locked="0"/>
    </xf>
    <xf numFmtId="164" fontId="13" fillId="4" borderId="1" xfId="0" applyNumberFormat="1" applyFont="1" applyFill="1" applyBorder="1" applyAlignment="1" applyProtection="1">
      <alignment horizontal="center" vertical="center"/>
      <protection locked="0"/>
    </xf>
    <xf numFmtId="0" fontId="2" fillId="4" borderId="1" xfId="0" applyFont="1" applyFill="1" applyBorder="1" applyAlignment="1">
      <alignment horizontal="center" vertical="top"/>
    </xf>
    <xf numFmtId="0" fontId="2" fillId="4" borderId="1" xfId="0" applyFont="1" applyFill="1" applyBorder="1" applyAlignment="1">
      <alignment horizontal="left" vertical="top" wrapText="1"/>
    </xf>
    <xf numFmtId="0" fontId="2" fillId="0" borderId="0" xfId="0" applyFont="1" applyFill="1" applyBorder="1" applyAlignment="1">
      <alignment horizontal="left" vertical="top"/>
    </xf>
    <xf numFmtId="0" fontId="12" fillId="0" borderId="0" xfId="0" applyFont="1" applyFill="1" applyBorder="1" applyAlignment="1">
      <alignment horizontal="left" vertical="center"/>
    </xf>
    <xf numFmtId="0" fontId="2" fillId="4" borderId="3" xfId="0" applyFont="1" applyFill="1" applyBorder="1" applyAlignment="1">
      <alignment horizontal="left" vertical="top" wrapText="1"/>
    </xf>
    <xf numFmtId="0" fontId="2" fillId="4" borderId="3" xfId="0" applyFont="1" applyFill="1" applyBorder="1" applyAlignment="1">
      <alignment horizontal="left" vertical="top"/>
    </xf>
    <xf numFmtId="0" fontId="13" fillId="4" borderId="4" xfId="0" applyFont="1" applyFill="1" applyBorder="1" applyAlignment="1">
      <alignment horizontal="center" vertical="center"/>
    </xf>
    <xf numFmtId="0" fontId="13" fillId="4" borderId="4" xfId="0" applyFont="1" applyFill="1" applyBorder="1" applyAlignment="1" applyProtection="1">
      <alignment horizontal="center" vertical="center"/>
      <protection locked="0"/>
    </xf>
    <xf numFmtId="0" fontId="1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6" borderId="1" xfId="0" applyFont="1" applyFill="1" applyBorder="1" applyAlignment="1">
      <alignment horizontal="center" vertical="center"/>
    </xf>
    <xf numFmtId="165" fontId="13" fillId="6" borderId="1" xfId="0" applyNumberFormat="1" applyFont="1" applyFill="1" applyBorder="1" applyAlignment="1">
      <alignment horizontal="center" vertical="center"/>
    </xf>
    <xf numFmtId="166" fontId="13" fillId="6"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6" fontId="13" fillId="5" borderId="1" xfId="0" applyNumberFormat="1" applyFont="1" applyFill="1" applyBorder="1" applyAlignment="1">
      <alignment horizontal="center" vertical="center"/>
    </xf>
    <xf numFmtId="0" fontId="2" fillId="4" borderId="1" xfId="0" applyFont="1" applyFill="1" applyBorder="1" applyAlignment="1">
      <alignment wrapText="1"/>
    </xf>
    <xf numFmtId="0" fontId="15" fillId="4" borderId="1" xfId="0" applyFont="1" applyFill="1" applyBorder="1" applyAlignment="1">
      <alignment horizontal="center" vertical="center" wrapText="1"/>
    </xf>
    <xf numFmtId="16" fontId="2" fillId="4" borderId="1" xfId="0" applyNumberFormat="1" applyFont="1" applyFill="1" applyBorder="1" applyAlignment="1" quotePrefix="1">
      <alignment horizontal="center" vertical="center"/>
    </xf>
    <xf numFmtId="0" fontId="2" fillId="4" borderId="1" xfId="0" applyFont="1" applyFill="1" applyBorder="1" applyAlignment="1" quotePrefix="1">
      <alignment horizontal="center" vertical="center"/>
    </xf>
    <xf numFmtId="16" fontId="15" fillId="4"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0" fontId="2" fillId="4" borderId="1" xfId="0" applyNumberFormat="1" applyFont="1" applyFill="1" applyBorder="1" applyAlignment="1">
      <alignment horizontal="center" vertical="center"/>
    </xf>
    <xf numFmtId="9" fontId="2" fillId="4" borderId="1" xfId="0" applyNumberFormat="1" applyFont="1" applyFill="1" applyBorder="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0" fontId="9" fillId="7" borderId="0" xfId="0" applyFont="1" applyFill="1" applyAlignment="1">
      <alignment horizontal="center" vertical="center"/>
    </xf>
    <xf numFmtId="0" fontId="2" fillId="0" borderId="1" xfId="0" applyFont="1" applyBorder="1" applyAlignment="1">
      <alignment horizontal="center" vertical="center" wrapText="1"/>
    </xf>
    <xf numFmtId="0" fontId="2" fillId="0" borderId="0" xfId="0" applyFont="1" applyFill="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6" fillId="0" borderId="2"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xf numFmtId="0" fontId="2" fillId="10" borderId="1" xfId="0" applyFont="1" applyFill="1" applyBorder="1"/>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xf>
    <xf numFmtId="0" fontId="3" fillId="2" borderId="1" xfId="0" applyFont="1" applyFill="1" applyBorder="1" applyAlignment="1">
      <alignment horizont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1" fillId="2" borderId="0" xfId="20" applyFont="1" applyFill="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xf>
    <xf numFmtId="0" fontId="3" fillId="0" borderId="0" xfId="0" applyFont="1" applyBorder="1" applyAlignment="1">
      <alignment horizontal="center"/>
    </xf>
    <xf numFmtId="0" fontId="3" fillId="11"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xf numFmtId="0" fontId="3" fillId="10" borderId="1" xfId="0" applyFont="1" applyFill="1" applyBorder="1"/>
    <xf numFmtId="0" fontId="3" fillId="0" borderId="1" xfId="0" applyFont="1" applyBorder="1" applyAlignment="1">
      <alignment horizontal="center" vertical="center"/>
    </xf>
    <xf numFmtId="0" fontId="5" fillId="0" borderId="4" xfId="0" applyFont="1" applyBorder="1" applyAlignment="1">
      <alignment horizontal="center"/>
    </xf>
    <xf numFmtId="0" fontId="5" fillId="0" borderId="3" xfId="0" applyFont="1" applyBorder="1" applyAlignment="1">
      <alignment horizontal="center"/>
    </xf>
    <xf numFmtId="0" fontId="4" fillId="2" borderId="1" xfId="0" applyFont="1" applyFill="1" applyBorder="1" applyAlignment="1">
      <alignment horizontal="center" vertical="center"/>
    </xf>
    <xf numFmtId="0" fontId="20" fillId="12" borderId="1" xfId="20" applyFont="1" applyFill="1" applyBorder="1" applyAlignment="1">
      <alignment horizontal="right"/>
    </xf>
    <xf numFmtId="0" fontId="5" fillId="0" borderId="0" xfId="0" applyFont="1" applyAlignment="1">
      <alignment horizontal="center"/>
    </xf>
    <xf numFmtId="0" fontId="4" fillId="2" borderId="1" xfId="0" applyFont="1" applyFill="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4" fillId="2" borderId="1" xfId="0" applyFont="1" applyFill="1" applyBorder="1" applyAlignment="1">
      <alignment horizontal="left"/>
    </xf>
    <xf numFmtId="0" fontId="20" fillId="13" borderId="1" xfId="20" applyFont="1" applyFill="1" applyBorder="1" applyAlignment="1">
      <alignment horizontal="right"/>
    </xf>
    <xf numFmtId="0" fontId="20" fillId="14" borderId="1" xfId="20" applyFont="1" applyFill="1" applyBorder="1" applyAlignment="1">
      <alignment horizontal="right"/>
    </xf>
    <xf numFmtId="0" fontId="3" fillId="2" borderId="1" xfId="0" applyFont="1" applyFill="1" applyBorder="1" applyAlignment="1">
      <alignment horizont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Border="1" applyAlignment="1">
      <alignment horizont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4" xfId="0" applyFont="1" applyBorder="1" applyAlignment="1">
      <alignment horizontal="center" vertical="center" textRotation="90"/>
    </xf>
    <xf numFmtId="0" fontId="3" fillId="0" borderId="15" xfId="0" applyFont="1" applyBorder="1" applyAlignment="1">
      <alignment horizontal="center" vertical="center" textRotation="90"/>
    </xf>
    <xf numFmtId="0" fontId="3" fillId="0" borderId="6" xfId="0" applyFont="1" applyBorder="1" applyAlignment="1">
      <alignment horizontal="center" vertical="center" textRotation="90"/>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12" fillId="2" borderId="1" xfId="0" applyFont="1" applyFill="1" applyBorder="1" applyAlignment="1">
      <alignment horizontal="center" vertical="center"/>
    </xf>
    <xf numFmtId="0" fontId="3" fillId="0" borderId="1" xfId="0" applyFont="1" applyBorder="1" applyAlignment="1">
      <alignment horizontal="center" vertical="center" textRotation="90"/>
    </xf>
    <xf numFmtId="0" fontId="3" fillId="0" borderId="1" xfId="0" applyFont="1" applyBorder="1" applyAlignment="1">
      <alignment horizontal="center" textRotation="90"/>
    </xf>
    <xf numFmtId="0" fontId="12" fillId="4" borderId="3" xfId="0" applyFont="1" applyFill="1" applyBorder="1" applyAlignment="1">
      <alignment horizontal="center" vertical="top"/>
    </xf>
    <xf numFmtId="0" fontId="12" fillId="4" borderId="1" xfId="0" applyFont="1" applyFill="1" applyBorder="1" applyAlignment="1">
      <alignment horizontal="center" vertical="top"/>
    </xf>
    <xf numFmtId="0" fontId="12" fillId="4" borderId="4" xfId="0" applyFont="1" applyFill="1" applyBorder="1" applyAlignment="1">
      <alignment horizontal="center" vertical="top"/>
    </xf>
    <xf numFmtId="0" fontId="3" fillId="4" borderId="8" xfId="0" applyFont="1" applyFill="1" applyBorder="1" applyAlignment="1">
      <alignment horizontal="center" vertical="top"/>
    </xf>
    <xf numFmtId="0" fontId="14" fillId="2" borderId="1" xfId="0" applyFont="1" applyFill="1" applyBorder="1" applyAlignment="1">
      <alignment horizontal="center"/>
    </xf>
    <xf numFmtId="0" fontId="14" fillId="2" borderId="1" xfId="0" applyFont="1" applyFill="1" applyBorder="1" applyAlignment="1">
      <alignment horizontal="center" vertical="center" wrapText="1"/>
    </xf>
    <xf numFmtId="0" fontId="2" fillId="0" borderId="0" xfId="0" applyFont="1" applyBorder="1" applyAlignment="1">
      <alignment horizontal="left" wrapText="1"/>
    </xf>
    <xf numFmtId="0" fontId="14" fillId="2" borderId="1" xfId="0" applyFont="1" applyFill="1" applyBorder="1" applyAlignment="1">
      <alignment horizontal="center" vertical="center"/>
    </xf>
    <xf numFmtId="3" fontId="13" fillId="15" borderId="1" xfId="18" applyNumberFormat="1" applyFont="1" applyFill="1" applyBorder="1" applyAlignment="1" quotePrefix="1">
      <alignment horizontal="center" vertical="center"/>
    </xf>
    <xf numFmtId="0" fontId="12" fillId="2"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0" borderId="0" xfId="0" applyFont="1" applyFill="1" applyBorder="1" applyAlignment="1">
      <alignment horizontal="center" vertical="center" wrapText="1"/>
    </xf>
    <xf numFmtId="3" fontId="13" fillId="5" borderId="1" xfId="18" applyNumberFormat="1" applyFont="1" applyFill="1" applyBorder="1" applyAlignment="1" quotePrefix="1">
      <alignment horizontal="center" vertical="center"/>
    </xf>
    <xf numFmtId="0" fontId="12" fillId="16"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top"/>
    </xf>
    <xf numFmtId="0" fontId="3" fillId="4" borderId="4" xfId="0" applyFont="1" applyFill="1" applyBorder="1" applyAlignment="1">
      <alignment horizontal="center" vertical="top"/>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0" fontId="12" fillId="0" borderId="1" xfId="0" applyFont="1" applyBorder="1" applyAlignment="1">
      <alignment horizontal="right"/>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3" xfId="0" applyFont="1" applyFill="1" applyBorder="1" applyAlignment="1">
      <alignment horizontal="center"/>
    </xf>
    <xf numFmtId="0" fontId="3" fillId="0" borderId="0"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2" fillId="0" borderId="0" xfId="0" applyFont="1" applyFill="1" applyBorder="1" applyAlignment="1">
      <alignment horizontal="center"/>
    </xf>
    <xf numFmtId="0" fontId="21" fillId="2" borderId="0" xfId="20" applyFont="1" applyFill="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Alcance 1</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'3. Emisiones netas'!$B$6:$H$12</c:f>
              <c:multiLvlStrCache/>
            </c:multiLvlStrRef>
          </c:cat>
          <c:val>
            <c:numRef>
              <c:f>'3. Emisiones netas'!$I$6:$I$13</c:f>
              <c:numCache/>
            </c:numRef>
          </c:val>
        </c:ser>
        <c:ser>
          <c:idx val="1"/>
          <c:order val="1"/>
          <c:tx>
            <c:v>Alcance 2</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Emisiones netas'!$J$6:$J$13</c:f>
              <c:numCache/>
            </c:numRef>
          </c:val>
        </c:ser>
        <c:ser>
          <c:idx val="2"/>
          <c:order val="2"/>
          <c:tx>
            <c:v>Alcance 3</c:v>
          </c:tx>
          <c:spPr>
            <a:solidFill>
              <a:srgbClr val="92D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Emisiones netas'!$K$6:$K$13</c:f>
              <c:numCache/>
            </c:numRef>
          </c:val>
        </c:ser>
        <c:overlap val="-27"/>
        <c:gapWidth val="219"/>
        <c:axId val="50976839"/>
        <c:axId val="56138368"/>
      </c:barChart>
      <c:catAx>
        <c:axId val="5097683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138368"/>
        <c:crosses val="autoZero"/>
        <c:auto val="1"/>
        <c:lblOffset val="100"/>
        <c:noMultiLvlLbl val="0"/>
      </c:catAx>
      <c:valAx>
        <c:axId val="56138368"/>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97683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Alcance 1</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'3. Emisiones netas'!$B$15:$H$19</c:f>
              <c:multiLvlStrCache/>
            </c:multiLvlStrRef>
          </c:cat>
          <c:val>
            <c:numRef>
              <c:f>'3. Emisiones netas'!$I$15:$I$19</c:f>
              <c:numCache/>
            </c:numRef>
          </c:val>
        </c:ser>
        <c:ser>
          <c:idx val="1"/>
          <c:order val="1"/>
          <c:tx>
            <c:v>Alcance 2</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Emisiones netas'!$J$15:$J$19</c:f>
              <c:numCache/>
            </c:numRef>
          </c:val>
        </c:ser>
        <c:ser>
          <c:idx val="2"/>
          <c:order val="2"/>
          <c:tx>
            <c:v>Alcance 3</c:v>
          </c:tx>
          <c:spPr>
            <a:solidFill>
              <a:srgbClr val="92D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Emisiones netas'!$K$15:$K$19</c:f>
              <c:numCache/>
            </c:numRef>
          </c:val>
        </c:ser>
        <c:overlap val="-27"/>
        <c:gapWidth val="219"/>
        <c:axId val="35483265"/>
        <c:axId val="50913930"/>
      </c:barChart>
      <c:catAx>
        <c:axId val="354832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913930"/>
        <c:crosses val="autoZero"/>
        <c:auto val="1"/>
        <c:lblOffset val="100"/>
        <c:noMultiLvlLbl val="0"/>
      </c:catAx>
      <c:valAx>
        <c:axId val="50913930"/>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48326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Alcance 1</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'3. Emisiones netas'!$B$21:$H$24</c:f>
              <c:multiLvlStrCache/>
            </c:multiLvlStrRef>
          </c:cat>
          <c:val>
            <c:numRef>
              <c:f>'3. Emisiones netas'!$I$21:$I$24</c:f>
              <c:numCache/>
            </c:numRef>
          </c:val>
        </c:ser>
        <c:ser>
          <c:idx val="1"/>
          <c:order val="1"/>
          <c:tx>
            <c:v>Alcance 3</c:v>
          </c:tx>
          <c:spPr>
            <a:solidFill>
              <a:srgbClr val="92D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Emisiones netas'!$K$21:$K$24</c:f>
              <c:numCache/>
            </c:numRef>
          </c:val>
        </c:ser>
        <c:overlap val="-27"/>
        <c:gapWidth val="219"/>
        <c:axId val="55572187"/>
        <c:axId val="30387636"/>
      </c:barChart>
      <c:catAx>
        <c:axId val="5557218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387636"/>
        <c:crosses val="autoZero"/>
        <c:auto val="1"/>
        <c:lblOffset val="100"/>
        <c:noMultiLvlLbl val="0"/>
      </c:catAx>
      <c:valAx>
        <c:axId val="3038763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57218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Alcance 1</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'3. Emisiones netas'!$B$26:$H$27</c:f>
              <c:multiLvlStrCache/>
            </c:multiLvlStrRef>
          </c:cat>
          <c:val>
            <c:numRef>
              <c:f>'3. Emisiones netas'!$I$26:$I$27</c:f>
              <c:numCache/>
            </c:numRef>
          </c:val>
        </c:ser>
        <c:overlap val="-27"/>
        <c:gapWidth val="219"/>
        <c:axId val="5053269"/>
        <c:axId val="45479422"/>
      </c:barChart>
      <c:catAx>
        <c:axId val="505326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479422"/>
        <c:crosses val="autoZero"/>
        <c:auto val="1"/>
        <c:lblOffset val="100"/>
        <c:noMultiLvlLbl val="0"/>
      </c:catAx>
      <c:valAx>
        <c:axId val="45479422"/>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5326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Alcance 1</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'3. Emisiones netas'!$B$29:$H$31</c:f>
              <c:multiLvlStrCache/>
            </c:multiLvlStrRef>
          </c:cat>
          <c:val>
            <c:numRef>
              <c:f>'3. Emisiones netas'!$I$29:$I$31</c:f>
              <c:numCache/>
            </c:numRef>
          </c:val>
        </c:ser>
        <c:overlap val="-27"/>
        <c:gapWidth val="219"/>
        <c:axId val="6661615"/>
        <c:axId val="59954536"/>
      </c:barChart>
      <c:catAx>
        <c:axId val="666161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954536"/>
        <c:crosses val="autoZero"/>
        <c:auto val="1"/>
        <c:lblOffset val="100"/>
        <c:noMultiLvlLbl val="0"/>
      </c:catAx>
      <c:valAx>
        <c:axId val="5995453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6161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'3. Emisiones netas'!$B$109:$G$109</c:f>
              <c:strCache>
                <c:ptCount val="1"/>
                <c:pt idx="0">
                  <c:v>Emisiones totales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'3. Emisiones netas'!$B$37:$H$41</c:f>
              <c:multiLvlStrCache/>
            </c:multiLvlStrRef>
          </c:cat>
          <c:val>
            <c:numRef>
              <c:f>'3. Emisiones netas'!$L$37:$L$41</c:f>
              <c:numCache/>
            </c:numRef>
          </c:val>
        </c:ser>
        <c:overlap val="-27"/>
        <c:gapWidth val="219"/>
        <c:axId val="2719913"/>
        <c:axId val="24479218"/>
      </c:barChart>
      <c:catAx>
        <c:axId val="271991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479218"/>
        <c:crosses val="autoZero"/>
        <c:auto val="1"/>
        <c:lblOffset val="100"/>
        <c:noMultiLvlLbl val="0"/>
      </c:catAx>
      <c:valAx>
        <c:axId val="24479218"/>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1991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doughnutChart>
        <c:varyColors val="1"/>
        <c:ser>
          <c:idx val="1"/>
          <c:order val="0"/>
          <c:tx>
            <c:v>Emisiones totales</c:v>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bg1">
                  <a:lumMod val="50000"/>
                </a:schemeClr>
              </a:solidFill>
              <a:ln w="19050">
                <a:solidFill>
                  <a:schemeClr val="bg1"/>
                </a:solidFill>
              </a:ln>
            </c:spPr>
          </c:dPt>
          <c:dPt>
            <c:idx val="3"/>
            <c:spPr>
              <a:solidFill>
                <a:schemeClr val="accent4"/>
              </a:solidFill>
              <a:ln w="19050">
                <a:solidFill>
                  <a:schemeClr val="bg1"/>
                </a:solidFill>
              </a:ln>
            </c:spPr>
          </c:dPt>
          <c:dPt>
            <c:idx val="4"/>
            <c:spPr>
              <a:solidFill>
                <a:srgbClr val="92D050"/>
              </a:solidFill>
              <a:ln w="19050">
                <a:solidFill>
                  <a:schemeClr val="bg1"/>
                </a:solidFill>
              </a:ln>
            </c:spPr>
          </c:dPt>
          <c:dLbls>
            <c:numFmt formatCode="General" sourceLinked="1"/>
            <c:showLegendKey val="0"/>
            <c:showVal val="0"/>
            <c:showBubbleSize val="0"/>
            <c:showCatName val="0"/>
            <c:showSerName val="0"/>
            <c:showLeaderLines val="1"/>
            <c:showPercent val="0"/>
          </c:dLbls>
          <c:cat>
            <c:multiLvlStrRef>
              <c:f>'3. Emisiones netas'!$B$37:$H$41</c:f>
              <c:multiLvlStrCache/>
            </c:multiLvlStrRef>
          </c:cat>
          <c:val>
            <c:numRef>
              <c:f>'3. Emisiones netas'!$L$37:$L$41</c:f>
              <c:numCache/>
            </c:numRef>
          </c:val>
        </c:ser>
        <c:holeSize val="75"/>
      </c:doughnutChart>
      <c:spPr>
        <a:noFill/>
        <a:ln>
          <a:noFill/>
        </a:ln>
      </c:spPr>
    </c:plotArea>
    <c:legend>
      <c:legendPos val="b"/>
      <c:layout>
        <c:manualLayout>
          <c:xMode val="edge"/>
          <c:yMode val="edge"/>
          <c:x val="0.048"/>
          <c:y val="0.5715"/>
          <c:w val="0.92075"/>
          <c:h val="0.39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4.jpeg" /><Relationship Id="rId2" Type="http://schemas.openxmlformats.org/officeDocument/2006/relationships/image" Target="../media/image35.jpeg" /><Relationship Id="rId3" Type="http://schemas.openxmlformats.org/officeDocument/2006/relationships/image" Target="../media/image36.png" /><Relationship Id="rId4" Type="http://schemas.openxmlformats.org/officeDocument/2006/relationships/image" Target="../media/image37.png" /><Relationship Id="rId5" Type="http://schemas.openxmlformats.org/officeDocument/2006/relationships/image" Target="../media/image38.png" /><Relationship Id="rId6" Type="http://schemas.openxmlformats.org/officeDocument/2006/relationships/image" Target="../media/image39.png" /><Relationship Id="rId7" Type="http://schemas.openxmlformats.org/officeDocument/2006/relationships/image" Target="../media/image40.png" /><Relationship Id="rId8"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 Id="rId3" Type="http://schemas.openxmlformats.org/officeDocument/2006/relationships/image" Target="../media/image28.png" /><Relationship Id="rId4" Type="http://schemas.openxmlformats.org/officeDocument/2006/relationships/image" Target="../media/image29.png" /><Relationship Id="rId5" Type="http://schemas.openxmlformats.org/officeDocument/2006/relationships/image" Target="../media/image30.png" /><Relationship Id="rId6" Type="http://schemas.openxmlformats.org/officeDocument/2006/relationships/image" Target="../media/image31.png" /><Relationship Id="rId7" Type="http://schemas.openxmlformats.org/officeDocument/2006/relationships/image" Target="../media/image32.png" /><Relationship Id="rId8" Type="http://schemas.openxmlformats.org/officeDocument/2006/relationships/image" Target="../media/image3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 Id="rId3" Type="http://schemas.openxmlformats.org/officeDocument/2006/relationships/image" Target="../media/image20.png" /><Relationship Id="rId4" Type="http://schemas.openxmlformats.org/officeDocument/2006/relationships/image" Target="../media/image21.png" /><Relationship Id="rId5" Type="http://schemas.openxmlformats.org/officeDocument/2006/relationships/image" Target="../media/image22.png" /><Relationship Id="rId6" Type="http://schemas.openxmlformats.org/officeDocument/2006/relationships/image" Target="../media/image23.png" /><Relationship Id="rId7" Type="http://schemas.openxmlformats.org/officeDocument/2006/relationships/image" Target="../media/image24.png" /><Relationship Id="rId8" Type="http://schemas.openxmlformats.org/officeDocument/2006/relationships/image" Target="../media/image25.png" /></Relationships>
</file>

<file path=xl/drawings/_rels/drawing4.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7.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723900</xdr:colOff>
      <xdr:row>32</xdr:row>
      <xdr:rowOff>9525</xdr:rowOff>
    </xdr:from>
    <xdr:to>
      <xdr:col>12</xdr:col>
      <xdr:colOff>466725</xdr:colOff>
      <xdr:row>38</xdr:row>
      <xdr:rowOff>9525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191375" y="7248525"/>
          <a:ext cx="2609850" cy="1257300"/>
        </a:xfrm>
        <a:prstGeom prst="rect">
          <a:avLst/>
        </a:prstGeom>
        <a:ln>
          <a:noFill/>
        </a:ln>
      </xdr:spPr>
    </xdr:pic>
    <xdr:clientData/>
  </xdr:twoCellAnchor>
  <xdr:twoCellAnchor editAs="oneCell">
    <xdr:from>
      <xdr:col>6</xdr:col>
      <xdr:colOff>238125</xdr:colOff>
      <xdr:row>33</xdr:row>
      <xdr:rowOff>76200</xdr:rowOff>
    </xdr:from>
    <xdr:to>
      <xdr:col>9</xdr:col>
      <xdr:colOff>657225</xdr:colOff>
      <xdr:row>36</xdr:row>
      <xdr:rowOff>152400</xdr:rowOff>
    </xdr:to>
    <xdr:pic>
      <xdr:nvPicPr>
        <xdr:cNvPr id="5" name="Imagen 4"/>
        <xdr:cNvPicPr preferRelativeResize="1">
          <a:picLocks noChangeAspect="1"/>
        </xdr:cNvPicPr>
      </xdr:nvPicPr>
      <xdr:blipFill>
        <a:blip r:embed="rId2">
          <a:extLst>
            <a:ext uri="{28A0092B-C50C-407E-A947-70E740481C1C}">
              <a14:useLocalDpi xmlns:a14="http://schemas.microsoft.com/office/drawing/2010/main" val="0"/>
            </a:ext>
          </a:extLst>
        </a:blip>
        <a:srcRect t="16096" r="10607" b="18638"/>
        <a:stretch>
          <a:fillRect/>
        </a:stretch>
      </xdr:blipFill>
      <xdr:spPr>
        <a:xfrm>
          <a:off x="4810125" y="7524750"/>
          <a:ext cx="2314575" cy="704850"/>
        </a:xfrm>
        <a:prstGeom prst="rect">
          <a:avLst/>
        </a:prstGeom>
        <a:ln>
          <a:noFill/>
        </a:ln>
      </xdr:spPr>
    </xdr:pic>
    <xdr:clientData/>
  </xdr:twoCellAnchor>
  <xdr:twoCellAnchor editAs="oneCell">
    <xdr:from>
      <xdr:col>6</xdr:col>
      <xdr:colOff>409575</xdr:colOff>
      <xdr:row>28</xdr:row>
      <xdr:rowOff>28575</xdr:rowOff>
    </xdr:from>
    <xdr:to>
      <xdr:col>8</xdr:col>
      <xdr:colOff>247650</xdr:colOff>
      <xdr:row>31</xdr:row>
      <xdr:rowOff>200025</xdr:rowOff>
    </xdr:to>
    <xdr:pic>
      <xdr:nvPicPr>
        <xdr:cNvPr id="8" name="6 Imagen"/>
        <xdr:cNvPicPr preferRelativeResize="1">
          <a:picLocks noChangeAspect="1"/>
        </xdr:cNvPicPr>
      </xdr:nvPicPr>
      <xdr:blipFill>
        <a:blip r:embed="rId3"/>
        <a:stretch>
          <a:fillRect/>
        </a:stretch>
      </xdr:blipFill>
      <xdr:spPr bwMode="auto">
        <a:xfrm>
          <a:off x="4981575" y="6429375"/>
          <a:ext cx="971550" cy="800100"/>
        </a:xfrm>
        <a:prstGeom prst="rect">
          <a:avLst/>
        </a:prstGeom>
        <a:noFill/>
        <a:ln w="9525">
          <a:noFill/>
        </a:ln>
      </xdr:spPr>
    </xdr:pic>
    <xdr:clientData/>
  </xdr:twoCellAnchor>
  <xdr:twoCellAnchor editAs="oneCell">
    <xdr:from>
      <xdr:col>4</xdr:col>
      <xdr:colOff>0</xdr:colOff>
      <xdr:row>28</xdr:row>
      <xdr:rowOff>142875</xdr:rowOff>
    </xdr:from>
    <xdr:to>
      <xdr:col>5</xdr:col>
      <xdr:colOff>714375</xdr:colOff>
      <xdr:row>31</xdr:row>
      <xdr:rowOff>180975</xdr:rowOff>
    </xdr:to>
    <xdr:pic>
      <xdr:nvPicPr>
        <xdr:cNvPr id="9" name="5 Imagen"/>
        <xdr:cNvPicPr preferRelativeResize="1">
          <a:picLocks noChangeAspect="1"/>
        </xdr:cNvPicPr>
      </xdr:nvPicPr>
      <xdr:blipFill>
        <a:blip r:embed="rId4"/>
        <a:stretch>
          <a:fillRect/>
        </a:stretch>
      </xdr:blipFill>
      <xdr:spPr bwMode="auto">
        <a:xfrm>
          <a:off x="3048000" y="6543675"/>
          <a:ext cx="1476375" cy="666750"/>
        </a:xfrm>
        <a:prstGeom prst="rect">
          <a:avLst/>
        </a:prstGeom>
        <a:noFill/>
        <a:ln w="9525">
          <a:noFill/>
        </a:ln>
      </xdr:spPr>
    </xdr:pic>
    <xdr:clientData/>
  </xdr:twoCellAnchor>
  <xdr:twoCellAnchor editAs="oneCell">
    <xdr:from>
      <xdr:col>10</xdr:col>
      <xdr:colOff>1181100</xdr:colOff>
      <xdr:row>26</xdr:row>
      <xdr:rowOff>66675</xdr:rowOff>
    </xdr:from>
    <xdr:to>
      <xdr:col>13</xdr:col>
      <xdr:colOff>76200</xdr:colOff>
      <xdr:row>33</xdr:row>
      <xdr:rowOff>9525</xdr:rowOff>
    </xdr:to>
    <xdr:pic>
      <xdr:nvPicPr>
        <xdr:cNvPr id="11" name="Imagen 10"/>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8410575" y="6048375"/>
          <a:ext cx="1762125" cy="1409700"/>
        </a:xfrm>
        <a:prstGeom prst="rect">
          <a:avLst/>
        </a:prstGeom>
        <a:ln>
          <a:noFill/>
        </a:ln>
      </xdr:spPr>
    </xdr:pic>
    <xdr:clientData/>
  </xdr:twoCellAnchor>
  <xdr:twoCellAnchor editAs="oneCell">
    <xdr:from>
      <xdr:col>1</xdr:col>
      <xdr:colOff>104775</xdr:colOff>
      <xdr:row>26</xdr:row>
      <xdr:rowOff>161925</xdr:rowOff>
    </xdr:from>
    <xdr:to>
      <xdr:col>3</xdr:col>
      <xdr:colOff>495300</xdr:colOff>
      <xdr:row>35</xdr:row>
      <xdr:rowOff>76200</xdr:rowOff>
    </xdr:to>
    <xdr:pic>
      <xdr:nvPicPr>
        <xdr:cNvPr id="12" name="Picture 5"/>
        <xdr:cNvPicPr preferRelativeResize="1">
          <a:picLocks noChangeAspect="1"/>
        </xdr:cNvPicPr>
      </xdr:nvPicPr>
      <xdr:blipFill>
        <a:blip r:embed="rId6">
          <a:extLst>
            <a:ext uri="{28A0092B-C50C-407E-A947-70E740481C1C}">
              <a14:useLocalDpi xmlns:a14="http://schemas.microsoft.com/office/drawing/2010/main" val="0"/>
            </a:ext>
          </a:extLst>
        </a:blip>
        <a:srcRect l="68824" t="34243"/>
        <a:stretch>
          <a:fillRect/>
        </a:stretch>
      </xdr:blipFill>
      <xdr:spPr bwMode="auto">
        <a:xfrm>
          <a:off x="866775" y="6143625"/>
          <a:ext cx="191452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34</xdr:row>
      <xdr:rowOff>28575</xdr:rowOff>
    </xdr:from>
    <xdr:to>
      <xdr:col>5</xdr:col>
      <xdr:colOff>657225</xdr:colOff>
      <xdr:row>36</xdr:row>
      <xdr:rowOff>104775</xdr:rowOff>
    </xdr:to>
    <xdr:pic>
      <xdr:nvPicPr>
        <xdr:cNvPr id="10" name="Picture 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3067050" y="7686675"/>
          <a:ext cx="1400175" cy="495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581025</xdr:colOff>
      <xdr:row>28</xdr:row>
      <xdr:rowOff>190500</xdr:rowOff>
    </xdr:from>
    <xdr:to>
      <xdr:col>10</xdr:col>
      <xdr:colOff>1114425</xdr:colOff>
      <xdr:row>31</xdr:row>
      <xdr:rowOff>38100</xdr:rowOff>
    </xdr:to>
    <xdr:pic>
      <xdr:nvPicPr>
        <xdr:cNvPr id="13" name="Picture 12"/>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6286500" y="6591300"/>
          <a:ext cx="2057400" cy="4762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3</xdr:row>
      <xdr:rowOff>28575</xdr:rowOff>
    </xdr:from>
    <xdr:to>
      <xdr:col>3</xdr:col>
      <xdr:colOff>666750</xdr:colOff>
      <xdr:row>5</xdr:row>
      <xdr:rowOff>95250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rcRect b="13960"/>
        <a:stretch>
          <a:fillRect/>
        </a:stretch>
      </xdr:blipFill>
      <xdr:spPr>
        <a:xfrm>
          <a:off x="4772025" y="704850"/>
          <a:ext cx="542925" cy="466725"/>
        </a:xfrm>
        <a:prstGeom prst="rect">
          <a:avLst/>
        </a:prstGeom>
        <a:ln>
          <a:noFill/>
        </a:ln>
      </xdr:spPr>
    </xdr:pic>
    <xdr:clientData/>
  </xdr:twoCellAnchor>
  <xdr:twoCellAnchor editAs="oneCell">
    <xdr:from>
      <xdr:col>4</xdr:col>
      <xdr:colOff>152400</xdr:colOff>
      <xdr:row>26</xdr:row>
      <xdr:rowOff>161925</xdr:rowOff>
    </xdr:from>
    <xdr:to>
      <xdr:col>4</xdr:col>
      <xdr:colOff>695325</xdr:colOff>
      <xdr:row>29</xdr:row>
      <xdr:rowOff>28575</xdr:rowOff>
    </xdr:to>
    <xdr:pic>
      <xdr:nvPicPr>
        <xdr:cNvPr id="4" name="Imagen 3"/>
        <xdr:cNvPicPr preferRelativeResize="1">
          <a:picLocks noChangeAspect="1"/>
        </xdr:cNvPicPr>
      </xdr:nvPicPr>
      <xdr:blipFill>
        <a:blip r:embed="rId2">
          <a:extLst>
            <a:ext uri="{28A0092B-C50C-407E-A947-70E740481C1C}">
              <a14:useLocalDpi xmlns:a14="http://schemas.microsoft.com/office/drawing/2010/main" val="0"/>
            </a:ext>
          </a:extLst>
        </a:blip>
        <a:srcRect b="14176"/>
        <a:stretch>
          <a:fillRect/>
        </a:stretch>
      </xdr:blipFill>
      <xdr:spPr>
        <a:xfrm>
          <a:off x="7820025" y="9220200"/>
          <a:ext cx="542925" cy="466725"/>
        </a:xfrm>
        <a:prstGeom prst="rect">
          <a:avLst/>
        </a:prstGeom>
        <a:ln>
          <a:noFill/>
        </a:ln>
      </xdr:spPr>
    </xdr:pic>
    <xdr:clientData/>
  </xdr:twoCellAnchor>
  <xdr:twoCellAnchor editAs="oneCell">
    <xdr:from>
      <xdr:col>4</xdr:col>
      <xdr:colOff>723900</xdr:colOff>
      <xdr:row>26</xdr:row>
      <xdr:rowOff>114300</xdr:rowOff>
    </xdr:from>
    <xdr:to>
      <xdr:col>4</xdr:col>
      <xdr:colOff>1333500</xdr:colOff>
      <xdr:row>29</xdr:row>
      <xdr:rowOff>19050</xdr:rowOff>
    </xdr:to>
    <xdr:pic>
      <xdr:nvPicPr>
        <xdr:cNvPr id="6" name="Imagen 5"/>
        <xdr:cNvPicPr preferRelativeResize="1">
          <a:picLocks noChangeAspect="1"/>
        </xdr:cNvPicPr>
      </xdr:nvPicPr>
      <xdr:blipFill>
        <a:blip r:embed="rId3">
          <a:extLst>
            <a:ext uri="{28A0092B-C50C-407E-A947-70E740481C1C}">
              <a14:useLocalDpi xmlns:a14="http://schemas.microsoft.com/office/drawing/2010/main" val="0"/>
            </a:ext>
          </a:extLst>
        </a:blip>
        <a:srcRect b="17156"/>
        <a:stretch>
          <a:fillRect/>
        </a:stretch>
      </xdr:blipFill>
      <xdr:spPr>
        <a:xfrm>
          <a:off x="8391525" y="9172575"/>
          <a:ext cx="609600" cy="504825"/>
        </a:xfrm>
        <a:prstGeom prst="rect">
          <a:avLst/>
        </a:prstGeom>
        <a:ln>
          <a:noFill/>
        </a:ln>
      </xdr:spPr>
    </xdr:pic>
    <xdr:clientData/>
  </xdr:twoCellAnchor>
  <xdr:twoCellAnchor editAs="oneCell">
    <xdr:from>
      <xdr:col>3</xdr:col>
      <xdr:colOff>257175</xdr:colOff>
      <xdr:row>75</xdr:row>
      <xdr:rowOff>133350</xdr:rowOff>
    </xdr:from>
    <xdr:to>
      <xdr:col>3</xdr:col>
      <xdr:colOff>904875</xdr:colOff>
      <xdr:row>78</xdr:row>
      <xdr:rowOff>76200</xdr:rowOff>
    </xdr:to>
    <xdr:pic>
      <xdr:nvPicPr>
        <xdr:cNvPr id="8" name="Imagen 7"/>
        <xdr:cNvPicPr preferRelativeResize="1">
          <a:picLocks noChangeAspect="1"/>
        </xdr:cNvPicPr>
      </xdr:nvPicPr>
      <xdr:blipFill>
        <a:blip r:embed="rId4">
          <a:extLst>
            <a:ext uri="{28A0092B-C50C-407E-A947-70E740481C1C}">
              <a14:useLocalDpi xmlns:a14="http://schemas.microsoft.com/office/drawing/2010/main" val="0"/>
            </a:ext>
          </a:extLst>
        </a:blip>
        <a:srcRect b="16421"/>
        <a:stretch>
          <a:fillRect/>
        </a:stretch>
      </xdr:blipFill>
      <xdr:spPr>
        <a:xfrm>
          <a:off x="4905375" y="23498175"/>
          <a:ext cx="647700" cy="542925"/>
        </a:xfrm>
        <a:prstGeom prst="rect">
          <a:avLst/>
        </a:prstGeom>
        <a:ln>
          <a:noFill/>
        </a:ln>
      </xdr:spPr>
    </xdr:pic>
    <xdr:clientData/>
  </xdr:twoCellAnchor>
  <xdr:twoCellAnchor editAs="oneCell">
    <xdr:from>
      <xdr:col>3</xdr:col>
      <xdr:colOff>1085850</xdr:colOff>
      <xdr:row>75</xdr:row>
      <xdr:rowOff>95250</xdr:rowOff>
    </xdr:from>
    <xdr:to>
      <xdr:col>3</xdr:col>
      <xdr:colOff>1714500</xdr:colOff>
      <xdr:row>78</xdr:row>
      <xdr:rowOff>38100</xdr:rowOff>
    </xdr:to>
    <xdr:pic>
      <xdr:nvPicPr>
        <xdr:cNvPr id="9" name="Imagen 8"/>
        <xdr:cNvPicPr preferRelativeResize="1">
          <a:picLocks noChangeAspect="1"/>
        </xdr:cNvPicPr>
      </xdr:nvPicPr>
      <xdr:blipFill>
        <a:blip r:embed="rId5">
          <a:extLst>
            <a:ext uri="{28A0092B-C50C-407E-A947-70E740481C1C}">
              <a14:useLocalDpi xmlns:a14="http://schemas.microsoft.com/office/drawing/2010/main" val="0"/>
            </a:ext>
          </a:extLst>
        </a:blip>
        <a:srcRect b="14100"/>
        <a:stretch>
          <a:fillRect/>
        </a:stretch>
      </xdr:blipFill>
      <xdr:spPr>
        <a:xfrm>
          <a:off x="5734050" y="23460075"/>
          <a:ext cx="628650" cy="542925"/>
        </a:xfrm>
        <a:prstGeom prst="rect">
          <a:avLst/>
        </a:prstGeom>
        <a:ln>
          <a:noFill/>
        </a:ln>
      </xdr:spPr>
    </xdr:pic>
    <xdr:clientData/>
  </xdr:twoCellAnchor>
  <xdr:twoCellAnchor editAs="oneCell">
    <xdr:from>
      <xdr:col>4</xdr:col>
      <xdr:colOff>209550</xdr:colOff>
      <xdr:row>99</xdr:row>
      <xdr:rowOff>104775</xdr:rowOff>
    </xdr:from>
    <xdr:to>
      <xdr:col>4</xdr:col>
      <xdr:colOff>828675</xdr:colOff>
      <xdr:row>102</xdr:row>
      <xdr:rowOff>47625</xdr:rowOff>
    </xdr:to>
    <xdr:pic>
      <xdr:nvPicPr>
        <xdr:cNvPr id="12" name="Imagen 11"/>
        <xdr:cNvPicPr preferRelativeResize="1">
          <a:picLocks noChangeAspect="1"/>
        </xdr:cNvPicPr>
      </xdr:nvPicPr>
      <xdr:blipFill>
        <a:blip r:embed="rId6">
          <a:extLst>
            <a:ext uri="{28A0092B-C50C-407E-A947-70E740481C1C}">
              <a14:useLocalDpi xmlns:a14="http://schemas.microsoft.com/office/drawing/2010/main" val="0"/>
            </a:ext>
          </a:extLst>
        </a:blip>
        <a:srcRect b="13218"/>
        <a:stretch>
          <a:fillRect/>
        </a:stretch>
      </xdr:blipFill>
      <xdr:spPr>
        <a:xfrm>
          <a:off x="7877175" y="30527625"/>
          <a:ext cx="619125" cy="542925"/>
        </a:xfrm>
        <a:prstGeom prst="rect">
          <a:avLst/>
        </a:prstGeom>
        <a:ln>
          <a:noFill/>
        </a:ln>
      </xdr:spPr>
    </xdr:pic>
    <xdr:clientData/>
  </xdr:twoCellAnchor>
  <xdr:twoCellAnchor editAs="oneCell">
    <xdr:from>
      <xdr:col>4</xdr:col>
      <xdr:colOff>942975</xdr:colOff>
      <xdr:row>99</xdr:row>
      <xdr:rowOff>47625</xdr:rowOff>
    </xdr:from>
    <xdr:to>
      <xdr:col>4</xdr:col>
      <xdr:colOff>1666875</xdr:colOff>
      <xdr:row>102</xdr:row>
      <xdr:rowOff>47625</xdr:rowOff>
    </xdr:to>
    <xdr:pic>
      <xdr:nvPicPr>
        <xdr:cNvPr id="14" name="Imagen 13"/>
        <xdr:cNvPicPr preferRelativeResize="1">
          <a:picLocks noChangeAspect="1"/>
        </xdr:cNvPicPr>
      </xdr:nvPicPr>
      <xdr:blipFill>
        <a:blip r:embed="rId7">
          <a:extLst>
            <a:ext uri="{28A0092B-C50C-407E-A947-70E740481C1C}">
              <a14:useLocalDpi xmlns:a14="http://schemas.microsoft.com/office/drawing/2010/main" val="0"/>
            </a:ext>
          </a:extLst>
        </a:blip>
        <a:srcRect b="17713"/>
        <a:stretch>
          <a:fillRect/>
        </a:stretch>
      </xdr:blipFill>
      <xdr:spPr>
        <a:xfrm>
          <a:off x="8610600" y="30470475"/>
          <a:ext cx="723900" cy="600075"/>
        </a:xfrm>
        <a:prstGeom prst="rect">
          <a:avLst/>
        </a:prstGeom>
        <a:ln>
          <a:noFill/>
        </a:ln>
      </xdr:spPr>
    </xdr:pic>
    <xdr:clientData/>
  </xdr:twoCellAnchor>
  <xdr:twoCellAnchor editAs="oneCell">
    <xdr:from>
      <xdr:col>3</xdr:col>
      <xdr:colOff>171450</xdr:colOff>
      <xdr:row>48</xdr:row>
      <xdr:rowOff>228600</xdr:rowOff>
    </xdr:from>
    <xdr:to>
      <xdr:col>3</xdr:col>
      <xdr:colOff>1000125</xdr:colOff>
      <xdr:row>52</xdr:row>
      <xdr:rowOff>76200</xdr:rowOff>
    </xdr:to>
    <xdr:pic>
      <xdr:nvPicPr>
        <xdr:cNvPr id="2" name="Imagen 1"/>
        <xdr:cNvPicPr preferRelativeResize="1">
          <a:picLocks noChangeAspect="1"/>
        </xdr:cNvPicPr>
      </xdr:nvPicPr>
      <xdr:blipFill>
        <a:blip r:embed="rId8">
          <a:extLst>
            <a:ext uri="{28A0092B-C50C-407E-A947-70E740481C1C}">
              <a14:useLocalDpi xmlns:a14="http://schemas.microsoft.com/office/drawing/2010/main" val="0"/>
            </a:ext>
          </a:extLst>
        </a:blip>
        <a:srcRect b="13296"/>
        <a:stretch>
          <a:fillRect/>
        </a:stretch>
      </xdr:blipFill>
      <xdr:spPr>
        <a:xfrm>
          <a:off x="4819650" y="15906750"/>
          <a:ext cx="828675" cy="6953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2</xdr:row>
      <xdr:rowOff>219075</xdr:rowOff>
    </xdr:from>
    <xdr:to>
      <xdr:col>3</xdr:col>
      <xdr:colOff>885825</xdr:colOff>
      <xdr:row>5</xdr:row>
      <xdr:rowOff>114300</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rcRect b="25190"/>
        <a:stretch>
          <a:fillRect/>
        </a:stretch>
      </xdr:blipFill>
      <xdr:spPr>
        <a:xfrm>
          <a:off x="4810125" y="647700"/>
          <a:ext cx="723900" cy="542925"/>
        </a:xfrm>
        <a:prstGeom prst="rect">
          <a:avLst/>
        </a:prstGeom>
        <a:ln>
          <a:noFill/>
        </a:ln>
      </xdr:spPr>
    </xdr:pic>
    <xdr:clientData/>
  </xdr:twoCellAnchor>
  <xdr:twoCellAnchor editAs="oneCell">
    <xdr:from>
      <xdr:col>3</xdr:col>
      <xdr:colOff>952500</xdr:colOff>
      <xdr:row>2</xdr:row>
      <xdr:rowOff>228600</xdr:rowOff>
    </xdr:from>
    <xdr:to>
      <xdr:col>3</xdr:col>
      <xdr:colOff>1647825</xdr:colOff>
      <xdr:row>5</xdr:row>
      <xdr:rowOff>123825</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rcRect b="22518"/>
        <a:stretch>
          <a:fillRect/>
        </a:stretch>
      </xdr:blipFill>
      <xdr:spPr>
        <a:xfrm>
          <a:off x="5600700" y="657225"/>
          <a:ext cx="695325" cy="542925"/>
        </a:xfrm>
        <a:prstGeom prst="rect">
          <a:avLst/>
        </a:prstGeom>
        <a:ln>
          <a:noFill/>
        </a:ln>
      </xdr:spPr>
    </xdr:pic>
    <xdr:clientData/>
  </xdr:twoCellAnchor>
  <xdr:twoCellAnchor editAs="oneCell">
    <xdr:from>
      <xdr:col>3</xdr:col>
      <xdr:colOff>1666875</xdr:colOff>
      <xdr:row>2</xdr:row>
      <xdr:rowOff>171450</xdr:rowOff>
    </xdr:from>
    <xdr:to>
      <xdr:col>3</xdr:col>
      <xdr:colOff>2466975</xdr:colOff>
      <xdr:row>5</xdr:row>
      <xdr:rowOff>66675</xdr:rowOff>
    </xdr:to>
    <xdr:pic>
      <xdr:nvPicPr>
        <xdr:cNvPr id="13" name="Imagen 12"/>
        <xdr:cNvPicPr preferRelativeResize="1">
          <a:picLocks noChangeAspect="1"/>
        </xdr:cNvPicPr>
      </xdr:nvPicPr>
      <xdr:blipFill>
        <a:blip r:embed="rId3">
          <a:extLst>
            <a:ext uri="{28A0092B-C50C-407E-A947-70E740481C1C}">
              <a14:useLocalDpi xmlns:a14="http://schemas.microsoft.com/office/drawing/2010/main" val="0"/>
            </a:ext>
          </a:extLst>
        </a:blip>
        <a:srcRect b="32229"/>
        <a:stretch>
          <a:fillRect/>
        </a:stretch>
      </xdr:blipFill>
      <xdr:spPr>
        <a:xfrm>
          <a:off x="6315075" y="600075"/>
          <a:ext cx="800100" cy="542925"/>
        </a:xfrm>
        <a:prstGeom prst="rect">
          <a:avLst/>
        </a:prstGeom>
        <a:ln>
          <a:noFill/>
        </a:ln>
      </xdr:spPr>
    </xdr:pic>
    <xdr:clientData/>
  </xdr:twoCellAnchor>
  <xdr:twoCellAnchor editAs="oneCell">
    <xdr:from>
      <xdr:col>3</xdr:col>
      <xdr:colOff>180975</xdr:colOff>
      <xdr:row>26</xdr:row>
      <xdr:rowOff>133350</xdr:rowOff>
    </xdr:from>
    <xdr:to>
      <xdr:col>3</xdr:col>
      <xdr:colOff>809625</xdr:colOff>
      <xdr:row>29</xdr:row>
      <xdr:rowOff>76200</xdr:rowOff>
    </xdr:to>
    <xdr:pic>
      <xdr:nvPicPr>
        <xdr:cNvPr id="14" name="Imagen 13"/>
        <xdr:cNvPicPr preferRelativeResize="1">
          <a:picLocks noChangeAspect="1"/>
        </xdr:cNvPicPr>
      </xdr:nvPicPr>
      <xdr:blipFill>
        <a:blip r:embed="rId4">
          <a:extLst>
            <a:ext uri="{28A0092B-C50C-407E-A947-70E740481C1C}">
              <a14:useLocalDpi xmlns:a14="http://schemas.microsoft.com/office/drawing/2010/main" val="0"/>
            </a:ext>
          </a:extLst>
        </a:blip>
        <a:srcRect b="13673"/>
        <a:stretch>
          <a:fillRect/>
        </a:stretch>
      </xdr:blipFill>
      <xdr:spPr>
        <a:xfrm>
          <a:off x="4829175" y="10791825"/>
          <a:ext cx="628650" cy="542925"/>
        </a:xfrm>
        <a:prstGeom prst="rect">
          <a:avLst/>
        </a:prstGeom>
        <a:ln>
          <a:noFill/>
        </a:ln>
      </xdr:spPr>
    </xdr:pic>
    <xdr:clientData/>
  </xdr:twoCellAnchor>
  <xdr:twoCellAnchor editAs="oneCell">
    <xdr:from>
      <xdr:col>3</xdr:col>
      <xdr:colOff>952500</xdr:colOff>
      <xdr:row>50</xdr:row>
      <xdr:rowOff>47625</xdr:rowOff>
    </xdr:from>
    <xdr:to>
      <xdr:col>3</xdr:col>
      <xdr:colOff>1609725</xdr:colOff>
      <xdr:row>52</xdr:row>
      <xdr:rowOff>190500</xdr:rowOff>
    </xdr:to>
    <xdr:pic>
      <xdr:nvPicPr>
        <xdr:cNvPr id="16" name="Imagen 15"/>
        <xdr:cNvPicPr preferRelativeResize="1">
          <a:picLocks noChangeAspect="1"/>
        </xdr:cNvPicPr>
      </xdr:nvPicPr>
      <xdr:blipFill>
        <a:blip r:embed="rId5">
          <a:extLst>
            <a:ext uri="{28A0092B-C50C-407E-A947-70E740481C1C}">
              <a14:useLocalDpi xmlns:a14="http://schemas.microsoft.com/office/drawing/2010/main" val="0"/>
            </a:ext>
          </a:extLst>
        </a:blip>
        <a:srcRect b="18136"/>
        <a:stretch>
          <a:fillRect/>
        </a:stretch>
      </xdr:blipFill>
      <xdr:spPr>
        <a:xfrm>
          <a:off x="5600700" y="19364325"/>
          <a:ext cx="657225" cy="542925"/>
        </a:xfrm>
        <a:prstGeom prst="rect">
          <a:avLst/>
        </a:prstGeom>
        <a:ln>
          <a:noFill/>
        </a:ln>
      </xdr:spPr>
    </xdr:pic>
    <xdr:clientData/>
  </xdr:twoCellAnchor>
  <xdr:twoCellAnchor editAs="oneCell">
    <xdr:from>
      <xdr:col>3</xdr:col>
      <xdr:colOff>171450</xdr:colOff>
      <xdr:row>50</xdr:row>
      <xdr:rowOff>47625</xdr:rowOff>
    </xdr:from>
    <xdr:to>
      <xdr:col>3</xdr:col>
      <xdr:colOff>866775</xdr:colOff>
      <xdr:row>52</xdr:row>
      <xdr:rowOff>190500</xdr:rowOff>
    </xdr:to>
    <xdr:pic>
      <xdr:nvPicPr>
        <xdr:cNvPr id="19" name="Imagen 18"/>
        <xdr:cNvPicPr preferRelativeResize="1">
          <a:picLocks noChangeAspect="1"/>
        </xdr:cNvPicPr>
      </xdr:nvPicPr>
      <xdr:blipFill>
        <a:blip r:embed="rId6">
          <a:extLst>
            <a:ext uri="{28A0092B-C50C-407E-A947-70E740481C1C}">
              <a14:useLocalDpi xmlns:a14="http://schemas.microsoft.com/office/drawing/2010/main" val="0"/>
            </a:ext>
          </a:extLst>
        </a:blip>
        <a:srcRect b="22639"/>
        <a:stretch>
          <a:fillRect/>
        </a:stretch>
      </xdr:blipFill>
      <xdr:spPr>
        <a:xfrm>
          <a:off x="4819650" y="19364325"/>
          <a:ext cx="695325" cy="542925"/>
        </a:xfrm>
        <a:prstGeom prst="rect">
          <a:avLst/>
        </a:prstGeom>
        <a:ln>
          <a:noFill/>
        </a:ln>
      </xdr:spPr>
    </xdr:pic>
    <xdr:clientData/>
  </xdr:twoCellAnchor>
  <xdr:twoCellAnchor editAs="oneCell">
    <xdr:from>
      <xdr:col>3</xdr:col>
      <xdr:colOff>142875</xdr:colOff>
      <xdr:row>74</xdr:row>
      <xdr:rowOff>19050</xdr:rowOff>
    </xdr:from>
    <xdr:to>
      <xdr:col>3</xdr:col>
      <xdr:colOff>971550</xdr:colOff>
      <xdr:row>76</xdr:row>
      <xdr:rowOff>161925</xdr:rowOff>
    </xdr:to>
    <xdr:pic>
      <xdr:nvPicPr>
        <xdr:cNvPr id="21" name="Imagen 20"/>
        <xdr:cNvPicPr preferRelativeResize="1">
          <a:picLocks noChangeAspect="1"/>
        </xdr:cNvPicPr>
      </xdr:nvPicPr>
      <xdr:blipFill>
        <a:blip r:embed="rId7">
          <a:extLst>
            <a:ext uri="{28A0092B-C50C-407E-A947-70E740481C1C}">
              <a14:useLocalDpi xmlns:a14="http://schemas.microsoft.com/office/drawing/2010/main" val="0"/>
            </a:ext>
          </a:extLst>
        </a:blip>
        <a:srcRect b="34925"/>
        <a:stretch>
          <a:fillRect/>
        </a:stretch>
      </xdr:blipFill>
      <xdr:spPr>
        <a:xfrm>
          <a:off x="4791075" y="27603450"/>
          <a:ext cx="828675" cy="542925"/>
        </a:xfrm>
        <a:prstGeom prst="rect">
          <a:avLst/>
        </a:prstGeom>
        <a:ln>
          <a:noFill/>
        </a:ln>
      </xdr:spPr>
    </xdr:pic>
    <xdr:clientData/>
  </xdr:twoCellAnchor>
  <xdr:twoCellAnchor editAs="oneCell">
    <xdr:from>
      <xdr:col>3</xdr:col>
      <xdr:colOff>962025</xdr:colOff>
      <xdr:row>73</xdr:row>
      <xdr:rowOff>171450</xdr:rowOff>
    </xdr:from>
    <xdr:to>
      <xdr:col>3</xdr:col>
      <xdr:colOff>1943100</xdr:colOff>
      <xdr:row>77</xdr:row>
      <xdr:rowOff>95250</xdr:rowOff>
    </xdr:to>
    <xdr:pic>
      <xdr:nvPicPr>
        <xdr:cNvPr id="23" name="Imagen 22"/>
        <xdr:cNvPicPr preferRelativeResize="1">
          <a:picLocks noChangeAspect="1"/>
        </xdr:cNvPicPr>
      </xdr:nvPicPr>
      <xdr:blipFill>
        <a:blip r:embed="rId8">
          <a:extLst>
            <a:ext uri="{28A0092B-C50C-407E-A947-70E740481C1C}">
              <a14:useLocalDpi xmlns:a14="http://schemas.microsoft.com/office/drawing/2010/main" val="0"/>
            </a:ext>
          </a:extLst>
        </a:blip>
        <a:srcRect b="26713"/>
        <a:stretch>
          <a:fillRect/>
        </a:stretch>
      </xdr:blipFill>
      <xdr:spPr>
        <a:xfrm>
          <a:off x="5610225" y="27555825"/>
          <a:ext cx="981075" cy="723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xdr:row>
      <xdr:rowOff>19050</xdr:rowOff>
    </xdr:from>
    <xdr:to>
      <xdr:col>4</xdr:col>
      <xdr:colOff>771525</xdr:colOff>
      <xdr:row>5</xdr:row>
      <xdr:rowOff>161925</xdr:rowOff>
    </xdr:to>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rcRect b="12423"/>
        <a:stretch>
          <a:fillRect/>
        </a:stretch>
      </xdr:blipFill>
      <xdr:spPr>
        <a:xfrm>
          <a:off x="7820025" y="695325"/>
          <a:ext cx="619125" cy="542925"/>
        </a:xfrm>
        <a:prstGeom prst="rect">
          <a:avLst/>
        </a:prstGeom>
        <a:ln>
          <a:noFill/>
        </a:ln>
      </xdr:spPr>
    </xdr:pic>
    <xdr:clientData/>
  </xdr:twoCellAnchor>
  <xdr:twoCellAnchor editAs="oneCell">
    <xdr:from>
      <xdr:col>3</xdr:col>
      <xdr:colOff>209550</xdr:colOff>
      <xdr:row>20</xdr:row>
      <xdr:rowOff>57150</xdr:rowOff>
    </xdr:from>
    <xdr:to>
      <xdr:col>3</xdr:col>
      <xdr:colOff>981075</xdr:colOff>
      <xdr:row>23</xdr:row>
      <xdr:rowOff>133350</xdr:rowOff>
    </xdr:to>
    <xdr:pic>
      <xdr:nvPicPr>
        <xdr:cNvPr id="10" name="Imagen 9"/>
        <xdr:cNvPicPr preferRelativeResize="1">
          <a:picLocks noChangeAspect="1"/>
        </xdr:cNvPicPr>
      </xdr:nvPicPr>
      <xdr:blipFill>
        <a:blip r:embed="rId2">
          <a:extLst>
            <a:ext uri="{28A0092B-C50C-407E-A947-70E740481C1C}">
              <a14:useLocalDpi xmlns:a14="http://schemas.microsoft.com/office/drawing/2010/main" val="0"/>
            </a:ext>
          </a:extLst>
        </a:blip>
        <a:srcRect b="13020"/>
        <a:stretch>
          <a:fillRect/>
        </a:stretch>
      </xdr:blipFill>
      <xdr:spPr>
        <a:xfrm>
          <a:off x="4857750" y="7219950"/>
          <a:ext cx="771525" cy="676275"/>
        </a:xfrm>
        <a:prstGeom prst="rect">
          <a:avLst/>
        </a:prstGeom>
        <a:ln>
          <a:noFill/>
        </a:ln>
      </xdr:spPr>
    </xdr:pic>
    <xdr:clientData/>
  </xdr:twoCellAnchor>
  <xdr:twoCellAnchor editAs="oneCell">
    <xdr:from>
      <xdr:col>4</xdr:col>
      <xdr:colOff>133350</xdr:colOff>
      <xdr:row>37</xdr:row>
      <xdr:rowOff>104775</xdr:rowOff>
    </xdr:from>
    <xdr:to>
      <xdr:col>4</xdr:col>
      <xdr:colOff>762000</xdr:colOff>
      <xdr:row>40</xdr:row>
      <xdr:rowOff>47625</xdr:rowOff>
    </xdr:to>
    <xdr:pic>
      <xdr:nvPicPr>
        <xdr:cNvPr id="11" name="Imagen 10"/>
        <xdr:cNvPicPr preferRelativeResize="1">
          <a:picLocks noChangeAspect="1"/>
        </xdr:cNvPicPr>
      </xdr:nvPicPr>
      <xdr:blipFill>
        <a:blip r:embed="rId3">
          <a:extLst>
            <a:ext uri="{28A0092B-C50C-407E-A947-70E740481C1C}">
              <a14:useLocalDpi xmlns:a14="http://schemas.microsoft.com/office/drawing/2010/main" val="0"/>
            </a:ext>
          </a:extLst>
        </a:blip>
        <a:srcRect b="13630"/>
        <a:stretch>
          <a:fillRect/>
        </a:stretch>
      </xdr:blipFill>
      <xdr:spPr>
        <a:xfrm>
          <a:off x="7800975" y="11639550"/>
          <a:ext cx="628650" cy="542925"/>
        </a:xfrm>
        <a:prstGeom prst="rect">
          <a:avLst/>
        </a:prstGeom>
        <a:ln>
          <a:noFill/>
        </a:ln>
      </xdr:spPr>
    </xdr:pic>
    <xdr:clientData/>
  </xdr:twoCellAnchor>
  <xdr:twoCellAnchor editAs="oneCell">
    <xdr:from>
      <xdr:col>3</xdr:col>
      <xdr:colOff>171450</xdr:colOff>
      <xdr:row>53</xdr:row>
      <xdr:rowOff>190500</xdr:rowOff>
    </xdr:from>
    <xdr:to>
      <xdr:col>3</xdr:col>
      <xdr:colOff>1019175</xdr:colOff>
      <xdr:row>57</xdr:row>
      <xdr:rowOff>114300</xdr:rowOff>
    </xdr:to>
    <xdr:pic>
      <xdr:nvPicPr>
        <xdr:cNvPr id="12" name="Imagen 11"/>
        <xdr:cNvPicPr preferRelativeResize="1">
          <a:picLocks noChangeAspect="1"/>
        </xdr:cNvPicPr>
      </xdr:nvPicPr>
      <xdr:blipFill>
        <a:blip r:embed="rId4">
          <a:extLst>
            <a:ext uri="{28A0092B-C50C-407E-A947-70E740481C1C}">
              <a14:useLocalDpi xmlns:a14="http://schemas.microsoft.com/office/drawing/2010/main" val="0"/>
            </a:ext>
          </a:extLst>
        </a:blip>
        <a:srcRect b="15261"/>
        <a:stretch>
          <a:fillRect/>
        </a:stretch>
      </xdr:blipFill>
      <xdr:spPr>
        <a:xfrm>
          <a:off x="4819650" y="15906750"/>
          <a:ext cx="847725" cy="723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3</xdr:row>
      <xdr:rowOff>19050</xdr:rowOff>
    </xdr:from>
    <xdr:to>
      <xdr:col>3</xdr:col>
      <xdr:colOff>781050</xdr:colOff>
      <xdr:row>5</xdr:row>
      <xdr:rowOff>161925</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rcRect b="12835"/>
        <a:stretch>
          <a:fillRect/>
        </a:stretch>
      </xdr:blipFill>
      <xdr:spPr>
        <a:xfrm>
          <a:off x="4810125" y="695325"/>
          <a:ext cx="619125" cy="533400"/>
        </a:xfrm>
        <a:prstGeom prst="rect">
          <a:avLst/>
        </a:prstGeom>
        <a:ln>
          <a:noFill/>
        </a:ln>
      </xdr:spPr>
    </xdr:pic>
    <xdr:clientData/>
  </xdr:twoCellAnchor>
  <xdr:twoCellAnchor editAs="oneCell">
    <xdr:from>
      <xdr:col>3</xdr:col>
      <xdr:colOff>876300</xdr:colOff>
      <xdr:row>3</xdr:row>
      <xdr:rowOff>38100</xdr:rowOff>
    </xdr:from>
    <xdr:to>
      <xdr:col>3</xdr:col>
      <xdr:colOff>1495425</xdr:colOff>
      <xdr:row>5</xdr:row>
      <xdr:rowOff>180975</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rcRect b="13233"/>
        <a:stretch>
          <a:fillRect/>
        </a:stretch>
      </xdr:blipFill>
      <xdr:spPr>
        <a:xfrm>
          <a:off x="5524500" y="714375"/>
          <a:ext cx="619125" cy="533400"/>
        </a:xfrm>
        <a:prstGeom prst="rect">
          <a:avLst/>
        </a:prstGeom>
        <a:ln>
          <a:noFill/>
        </a:ln>
      </xdr:spPr>
    </xdr:pic>
    <xdr:clientData/>
  </xdr:twoCellAnchor>
  <xdr:twoCellAnchor editAs="oneCell">
    <xdr:from>
      <xdr:col>3</xdr:col>
      <xdr:colOff>142875</xdr:colOff>
      <xdr:row>13</xdr:row>
      <xdr:rowOff>85725</xdr:rowOff>
    </xdr:from>
    <xdr:to>
      <xdr:col>3</xdr:col>
      <xdr:colOff>762000</xdr:colOff>
      <xdr:row>16</xdr:row>
      <xdr:rowOff>28575</xdr:rowOff>
    </xdr:to>
    <xdr:pic>
      <xdr:nvPicPr>
        <xdr:cNvPr id="12" name="Imagen 11"/>
        <xdr:cNvPicPr preferRelativeResize="1">
          <a:picLocks noChangeAspect="1"/>
        </xdr:cNvPicPr>
      </xdr:nvPicPr>
      <xdr:blipFill>
        <a:blip r:embed="rId3">
          <a:extLst>
            <a:ext uri="{28A0092B-C50C-407E-A947-70E740481C1C}">
              <a14:useLocalDpi xmlns:a14="http://schemas.microsoft.com/office/drawing/2010/main" val="0"/>
            </a:ext>
          </a:extLst>
        </a:blip>
        <a:srcRect b="12237"/>
        <a:stretch>
          <a:fillRect/>
        </a:stretch>
      </xdr:blipFill>
      <xdr:spPr>
        <a:xfrm>
          <a:off x="4791075" y="3648075"/>
          <a:ext cx="619125" cy="523875"/>
        </a:xfrm>
        <a:prstGeom prst="rect">
          <a:avLst/>
        </a:prstGeom>
        <a:ln>
          <a:noFill/>
        </a:ln>
      </xdr:spPr>
    </xdr:pic>
    <xdr:clientData/>
  </xdr:twoCellAnchor>
  <xdr:twoCellAnchor editAs="oneCell">
    <xdr:from>
      <xdr:col>3</xdr:col>
      <xdr:colOff>790575</xdr:colOff>
      <xdr:row>13</xdr:row>
      <xdr:rowOff>85725</xdr:rowOff>
    </xdr:from>
    <xdr:to>
      <xdr:col>3</xdr:col>
      <xdr:colOff>1447800</xdr:colOff>
      <xdr:row>16</xdr:row>
      <xdr:rowOff>28575</xdr:rowOff>
    </xdr:to>
    <xdr:pic>
      <xdr:nvPicPr>
        <xdr:cNvPr id="13" name="Imagen 12"/>
        <xdr:cNvPicPr preferRelativeResize="1">
          <a:picLocks noChangeAspect="1"/>
        </xdr:cNvPicPr>
      </xdr:nvPicPr>
      <xdr:blipFill>
        <a:blip r:embed="rId4">
          <a:extLst>
            <a:ext uri="{28A0092B-C50C-407E-A947-70E740481C1C}">
              <a14:useLocalDpi xmlns:a14="http://schemas.microsoft.com/office/drawing/2010/main" val="0"/>
            </a:ext>
          </a:extLst>
        </a:blip>
        <a:srcRect b="18406"/>
        <a:stretch>
          <a:fillRect/>
        </a:stretch>
      </xdr:blipFill>
      <xdr:spPr>
        <a:xfrm>
          <a:off x="5438775" y="3648075"/>
          <a:ext cx="657225" cy="5238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3</xdr:row>
      <xdr:rowOff>19050</xdr:rowOff>
    </xdr:from>
    <xdr:to>
      <xdr:col>3</xdr:col>
      <xdr:colOff>800100</xdr:colOff>
      <xdr:row>5</xdr:row>
      <xdr:rowOff>171450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rcRect b="17213"/>
        <a:stretch>
          <a:fillRect/>
        </a:stretch>
      </xdr:blipFill>
      <xdr:spPr>
        <a:xfrm>
          <a:off x="4772025" y="695325"/>
          <a:ext cx="676275" cy="552450"/>
        </a:xfrm>
        <a:prstGeom prst="rect">
          <a:avLst/>
        </a:prstGeom>
        <a:ln>
          <a:noFill/>
        </a:ln>
      </xdr:spPr>
    </xdr:pic>
    <xdr:clientData/>
  </xdr:twoCellAnchor>
  <xdr:twoCellAnchor editAs="oneCell">
    <xdr:from>
      <xdr:col>3</xdr:col>
      <xdr:colOff>2047875</xdr:colOff>
      <xdr:row>3</xdr:row>
      <xdr:rowOff>123825</xdr:rowOff>
    </xdr:from>
    <xdr:to>
      <xdr:col>3</xdr:col>
      <xdr:colOff>2505075</xdr:colOff>
      <xdr:row>5</xdr:row>
      <xdr:rowOff>114300</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b="14625"/>
        <a:stretch>
          <a:fillRect/>
        </a:stretch>
      </xdr:blipFill>
      <xdr:spPr>
        <a:xfrm>
          <a:off x="6696075" y="800100"/>
          <a:ext cx="457200" cy="390525"/>
        </a:xfrm>
        <a:prstGeom prst="rect">
          <a:avLst/>
        </a:prstGeom>
        <a:ln>
          <a:noFill/>
        </a:ln>
      </xdr:spPr>
    </xdr:pic>
    <xdr:clientData/>
  </xdr:twoCellAnchor>
  <xdr:twoCellAnchor editAs="oneCell">
    <xdr:from>
      <xdr:col>3</xdr:col>
      <xdr:colOff>1343025</xdr:colOff>
      <xdr:row>3</xdr:row>
      <xdr:rowOff>0</xdr:rowOff>
    </xdr:from>
    <xdr:to>
      <xdr:col>3</xdr:col>
      <xdr:colOff>2057400</xdr:colOff>
      <xdr:row>5</xdr:row>
      <xdr:rowOff>123825</xdr:rowOff>
    </xdr:to>
    <xdr:pic>
      <xdr:nvPicPr>
        <xdr:cNvPr id="4" name="Imagen 3"/>
        <xdr:cNvPicPr preferRelativeResize="1">
          <a:picLocks noChangeAspect="1"/>
        </xdr:cNvPicPr>
      </xdr:nvPicPr>
      <xdr:blipFill>
        <a:blip r:embed="rId3">
          <a:extLst>
            <a:ext uri="{28A0092B-C50C-407E-A947-70E740481C1C}">
              <a14:useLocalDpi xmlns:a14="http://schemas.microsoft.com/office/drawing/2010/main" val="0"/>
            </a:ext>
          </a:extLst>
        </a:blip>
        <a:srcRect b="26963"/>
        <a:stretch>
          <a:fillRect/>
        </a:stretch>
      </xdr:blipFill>
      <xdr:spPr>
        <a:xfrm>
          <a:off x="5991225" y="676275"/>
          <a:ext cx="714375" cy="523875"/>
        </a:xfrm>
        <a:prstGeom prst="rect">
          <a:avLst/>
        </a:prstGeom>
        <a:ln>
          <a:noFill/>
        </a:ln>
      </xdr:spPr>
    </xdr:pic>
    <xdr:clientData/>
  </xdr:twoCellAnchor>
  <xdr:twoCellAnchor editAs="oneCell">
    <xdr:from>
      <xdr:col>3</xdr:col>
      <xdr:colOff>838200</xdr:colOff>
      <xdr:row>3</xdr:row>
      <xdr:rowOff>76200</xdr:rowOff>
    </xdr:from>
    <xdr:to>
      <xdr:col>3</xdr:col>
      <xdr:colOff>1381125</xdr:colOff>
      <xdr:row>5</xdr:row>
      <xdr:rowOff>104775</xdr:rowOff>
    </xdr:to>
    <xdr:pic>
      <xdr:nvPicPr>
        <xdr:cNvPr id="5" name="Imagen 4"/>
        <xdr:cNvPicPr preferRelativeResize="1">
          <a:picLocks noChangeAspect="1"/>
        </xdr:cNvPicPr>
      </xdr:nvPicPr>
      <xdr:blipFill>
        <a:blip r:embed="rId4">
          <a:extLst>
            <a:ext uri="{28A0092B-C50C-407E-A947-70E740481C1C}">
              <a14:useLocalDpi xmlns:a14="http://schemas.microsoft.com/office/drawing/2010/main" val="0"/>
            </a:ext>
          </a:extLst>
        </a:blip>
        <a:srcRect b="21789"/>
        <a:stretch>
          <a:fillRect/>
        </a:stretch>
      </xdr:blipFill>
      <xdr:spPr>
        <a:xfrm>
          <a:off x="5486400" y="752475"/>
          <a:ext cx="542925" cy="428625"/>
        </a:xfrm>
        <a:prstGeom prst="rect">
          <a:avLst/>
        </a:prstGeom>
        <a:ln>
          <a:noFill/>
        </a:ln>
      </xdr:spPr>
    </xdr:pic>
    <xdr:clientData/>
  </xdr:twoCellAnchor>
  <xdr:twoCellAnchor editAs="oneCell">
    <xdr:from>
      <xdr:col>3</xdr:col>
      <xdr:colOff>190500</xdr:colOff>
      <xdr:row>12</xdr:row>
      <xdr:rowOff>152400</xdr:rowOff>
    </xdr:from>
    <xdr:to>
      <xdr:col>3</xdr:col>
      <xdr:colOff>971550</xdr:colOff>
      <xdr:row>16</xdr:row>
      <xdr:rowOff>28575</xdr:rowOff>
    </xdr:to>
    <xdr:pic>
      <xdr:nvPicPr>
        <xdr:cNvPr id="6" name="Imagen 5"/>
        <xdr:cNvPicPr preferRelativeResize="1">
          <a:picLocks noChangeAspect="1"/>
        </xdr:cNvPicPr>
      </xdr:nvPicPr>
      <xdr:blipFill>
        <a:blip r:embed="rId5">
          <a:extLst>
            <a:ext uri="{28A0092B-C50C-407E-A947-70E740481C1C}">
              <a14:useLocalDpi xmlns:a14="http://schemas.microsoft.com/office/drawing/2010/main" val="0"/>
            </a:ext>
          </a:extLst>
        </a:blip>
        <a:srcRect b="13652"/>
        <a:stretch>
          <a:fillRect/>
        </a:stretch>
      </xdr:blipFill>
      <xdr:spPr>
        <a:xfrm>
          <a:off x="4838700" y="3933825"/>
          <a:ext cx="781050" cy="676275"/>
        </a:xfrm>
        <a:prstGeom prst="rect">
          <a:avLst/>
        </a:prstGeom>
        <a:ln>
          <a:noFill/>
        </a:ln>
      </xdr:spPr>
    </xdr:pic>
    <xdr:clientData/>
  </xdr:twoCellAnchor>
  <xdr:twoCellAnchor editAs="oneCell">
    <xdr:from>
      <xdr:col>3</xdr:col>
      <xdr:colOff>1009650</xdr:colOff>
      <xdr:row>13</xdr:row>
      <xdr:rowOff>28575</xdr:rowOff>
    </xdr:from>
    <xdr:to>
      <xdr:col>3</xdr:col>
      <xdr:colOff>1924050</xdr:colOff>
      <xdr:row>16</xdr:row>
      <xdr:rowOff>66675</xdr:rowOff>
    </xdr:to>
    <xdr:pic>
      <xdr:nvPicPr>
        <xdr:cNvPr id="7" name="Imagen 6"/>
        <xdr:cNvPicPr preferRelativeResize="1">
          <a:picLocks noChangeAspect="1"/>
        </xdr:cNvPicPr>
      </xdr:nvPicPr>
      <xdr:blipFill>
        <a:blip r:embed="rId6">
          <a:extLst>
            <a:ext uri="{28A0092B-C50C-407E-A947-70E740481C1C}">
              <a14:useLocalDpi xmlns:a14="http://schemas.microsoft.com/office/drawing/2010/main" val="0"/>
            </a:ext>
          </a:extLst>
        </a:blip>
        <a:srcRect b="30677"/>
        <a:stretch>
          <a:fillRect/>
        </a:stretch>
      </xdr:blipFill>
      <xdr:spPr>
        <a:xfrm>
          <a:off x="5657850" y="4010025"/>
          <a:ext cx="914400" cy="638175"/>
        </a:xfrm>
        <a:prstGeom prst="rect">
          <a:avLst/>
        </a:prstGeom>
        <a:ln>
          <a:noFill/>
        </a:ln>
      </xdr:spPr>
    </xdr:pic>
    <xdr:clientData/>
  </xdr:twoCellAnchor>
  <xdr:twoCellAnchor editAs="oneCell">
    <xdr:from>
      <xdr:col>3</xdr:col>
      <xdr:colOff>1971675</xdr:colOff>
      <xdr:row>12</xdr:row>
      <xdr:rowOff>180975</xdr:rowOff>
    </xdr:from>
    <xdr:to>
      <xdr:col>3</xdr:col>
      <xdr:colOff>2752725</xdr:colOff>
      <xdr:row>16</xdr:row>
      <xdr:rowOff>47625</xdr:rowOff>
    </xdr:to>
    <xdr:pic>
      <xdr:nvPicPr>
        <xdr:cNvPr id="8" name="Imagen 7"/>
        <xdr:cNvPicPr preferRelativeResize="1">
          <a:picLocks noChangeAspect="1"/>
        </xdr:cNvPicPr>
      </xdr:nvPicPr>
      <xdr:blipFill>
        <a:blip r:embed="rId7">
          <a:extLst>
            <a:ext uri="{28A0092B-C50C-407E-A947-70E740481C1C}">
              <a14:useLocalDpi xmlns:a14="http://schemas.microsoft.com/office/drawing/2010/main" val="0"/>
            </a:ext>
          </a:extLst>
        </a:blip>
        <a:srcRect b="14802"/>
        <a:stretch>
          <a:fillRect/>
        </a:stretch>
      </xdr:blipFill>
      <xdr:spPr>
        <a:xfrm>
          <a:off x="6619875" y="3962400"/>
          <a:ext cx="781050" cy="666750"/>
        </a:xfrm>
        <a:prstGeom prst="rect">
          <a:avLst/>
        </a:prstGeom>
        <a:ln>
          <a:noFill/>
        </a:ln>
      </xdr:spPr>
    </xdr:pic>
    <xdr:clientData/>
  </xdr:twoCellAnchor>
  <xdr:twoCellAnchor editAs="oneCell">
    <xdr:from>
      <xdr:col>3</xdr:col>
      <xdr:colOff>2781300</xdr:colOff>
      <xdr:row>13</xdr:row>
      <xdr:rowOff>38100</xdr:rowOff>
    </xdr:from>
    <xdr:to>
      <xdr:col>4</xdr:col>
      <xdr:colOff>523875</xdr:colOff>
      <xdr:row>16</xdr:row>
      <xdr:rowOff>76200</xdr:rowOff>
    </xdr:to>
    <xdr:pic>
      <xdr:nvPicPr>
        <xdr:cNvPr id="9" name="Imagen 8"/>
        <xdr:cNvPicPr preferRelativeResize="1">
          <a:picLocks noChangeAspect="1"/>
        </xdr:cNvPicPr>
      </xdr:nvPicPr>
      <xdr:blipFill>
        <a:blip r:embed="rId8">
          <a:extLst>
            <a:ext uri="{28A0092B-C50C-407E-A947-70E740481C1C}">
              <a14:useLocalDpi xmlns:a14="http://schemas.microsoft.com/office/drawing/2010/main" val="0"/>
            </a:ext>
          </a:extLst>
        </a:blip>
        <a:srcRect b="15861"/>
        <a:stretch>
          <a:fillRect/>
        </a:stretch>
      </xdr:blipFill>
      <xdr:spPr>
        <a:xfrm>
          <a:off x="7429500" y="4019550"/>
          <a:ext cx="762000" cy="638175"/>
        </a:xfrm>
        <a:prstGeom prst="rect">
          <a:avLst/>
        </a:prstGeom>
        <a:ln>
          <a:noFill/>
        </a:ln>
      </xdr:spPr>
    </xdr:pic>
    <xdr:clientData/>
  </xdr:twoCellAnchor>
  <xdr:twoCellAnchor editAs="oneCell">
    <xdr:from>
      <xdr:col>3</xdr:col>
      <xdr:colOff>38100</xdr:colOff>
      <xdr:row>21</xdr:row>
      <xdr:rowOff>114300</xdr:rowOff>
    </xdr:from>
    <xdr:to>
      <xdr:col>3</xdr:col>
      <xdr:colOff>1295400</xdr:colOff>
      <xdr:row>26</xdr:row>
      <xdr:rowOff>123825</xdr:rowOff>
    </xdr:to>
    <xdr:pic>
      <xdr:nvPicPr>
        <xdr:cNvPr id="10" name="Imagen 9"/>
        <xdr:cNvPicPr preferRelativeResize="1">
          <a:picLocks noChangeAspect="1"/>
        </xdr:cNvPicPr>
      </xdr:nvPicPr>
      <xdr:blipFill>
        <a:blip r:embed="rId9">
          <a:extLst>
            <a:ext uri="{28A0092B-C50C-407E-A947-70E740481C1C}">
              <a14:useLocalDpi xmlns:a14="http://schemas.microsoft.com/office/drawing/2010/main" val="0"/>
            </a:ext>
          </a:extLst>
        </a:blip>
        <a:srcRect b="16416"/>
        <a:stretch>
          <a:fillRect/>
        </a:stretch>
      </xdr:blipFill>
      <xdr:spPr>
        <a:xfrm>
          <a:off x="4686300" y="6143625"/>
          <a:ext cx="1257300" cy="10572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45</xdr:row>
      <xdr:rowOff>66675</xdr:rowOff>
    </xdr:from>
    <xdr:to>
      <xdr:col>11</xdr:col>
      <xdr:colOff>1133475</xdr:colOff>
      <xdr:row>57</xdr:row>
      <xdr:rowOff>180975</xdr:rowOff>
    </xdr:to>
    <xdr:graphicFrame macro="">
      <xdr:nvGraphicFramePr>
        <xdr:cNvPr id="2" name="Gráfico 1"/>
        <xdr:cNvGraphicFramePr/>
      </xdr:nvGraphicFramePr>
      <xdr:xfrm>
        <a:off x="800100" y="10306050"/>
        <a:ext cx="9172575" cy="26289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61</xdr:row>
      <xdr:rowOff>66675</xdr:rowOff>
    </xdr:from>
    <xdr:to>
      <xdr:col>11</xdr:col>
      <xdr:colOff>971550</xdr:colOff>
      <xdr:row>73</xdr:row>
      <xdr:rowOff>180975</xdr:rowOff>
    </xdr:to>
    <xdr:graphicFrame macro="">
      <xdr:nvGraphicFramePr>
        <xdr:cNvPr id="4" name="Gráfico 3"/>
        <xdr:cNvGraphicFramePr/>
      </xdr:nvGraphicFramePr>
      <xdr:xfrm>
        <a:off x="800100" y="13639800"/>
        <a:ext cx="9010650" cy="262890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77</xdr:row>
      <xdr:rowOff>66675</xdr:rowOff>
    </xdr:from>
    <xdr:to>
      <xdr:col>11</xdr:col>
      <xdr:colOff>1152525</xdr:colOff>
      <xdr:row>89</xdr:row>
      <xdr:rowOff>180975</xdr:rowOff>
    </xdr:to>
    <xdr:graphicFrame macro="">
      <xdr:nvGraphicFramePr>
        <xdr:cNvPr id="6" name="Gráfico 5"/>
        <xdr:cNvGraphicFramePr/>
      </xdr:nvGraphicFramePr>
      <xdr:xfrm>
        <a:off x="800100" y="16973550"/>
        <a:ext cx="9191625" cy="26289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93</xdr:row>
      <xdr:rowOff>66675</xdr:rowOff>
    </xdr:from>
    <xdr:to>
      <xdr:col>6</xdr:col>
      <xdr:colOff>609600</xdr:colOff>
      <xdr:row>105</xdr:row>
      <xdr:rowOff>180975</xdr:rowOff>
    </xdr:to>
    <xdr:graphicFrame macro="">
      <xdr:nvGraphicFramePr>
        <xdr:cNvPr id="8" name="Gráfico 7"/>
        <xdr:cNvGraphicFramePr/>
      </xdr:nvGraphicFramePr>
      <xdr:xfrm>
        <a:off x="800100" y="20307300"/>
        <a:ext cx="4381500" cy="2628900"/>
      </xdr:xfrm>
      <a:graphic>
        <a:graphicData uri="http://schemas.openxmlformats.org/drawingml/2006/chart">
          <c:chart xmlns:c="http://schemas.openxmlformats.org/drawingml/2006/chart" r:id="rId4"/>
        </a:graphicData>
      </a:graphic>
    </xdr:graphicFrame>
    <xdr:clientData/>
  </xdr:twoCellAnchor>
  <xdr:twoCellAnchor>
    <xdr:from>
      <xdr:col>7</xdr:col>
      <xdr:colOff>104775</xdr:colOff>
      <xdr:row>93</xdr:row>
      <xdr:rowOff>85725</xdr:rowOff>
    </xdr:from>
    <xdr:to>
      <xdr:col>11</xdr:col>
      <xdr:colOff>1181100</xdr:colOff>
      <xdr:row>105</xdr:row>
      <xdr:rowOff>171450</xdr:rowOff>
    </xdr:to>
    <xdr:graphicFrame macro="">
      <xdr:nvGraphicFramePr>
        <xdr:cNvPr id="9" name="Gráfico 8"/>
        <xdr:cNvGraphicFramePr/>
      </xdr:nvGraphicFramePr>
      <xdr:xfrm>
        <a:off x="5438775" y="20326350"/>
        <a:ext cx="4581525" cy="2600325"/>
      </xdr:xfrm>
      <a:graphic>
        <a:graphicData uri="http://schemas.openxmlformats.org/drawingml/2006/chart">
          <c:chart xmlns:c="http://schemas.openxmlformats.org/drawingml/2006/chart" r:id="rId5"/>
        </a:graphicData>
      </a:graphic>
    </xdr:graphicFrame>
    <xdr:clientData/>
  </xdr:twoCellAnchor>
  <xdr:twoCellAnchor>
    <xdr:from>
      <xdr:col>1</xdr:col>
      <xdr:colOff>38100</xdr:colOff>
      <xdr:row>109</xdr:row>
      <xdr:rowOff>66675</xdr:rowOff>
    </xdr:from>
    <xdr:to>
      <xdr:col>6</xdr:col>
      <xdr:colOff>609600</xdr:colOff>
      <xdr:row>121</xdr:row>
      <xdr:rowOff>180975</xdr:rowOff>
    </xdr:to>
    <xdr:graphicFrame macro="">
      <xdr:nvGraphicFramePr>
        <xdr:cNvPr id="11" name="Gráfico 10"/>
        <xdr:cNvGraphicFramePr/>
      </xdr:nvGraphicFramePr>
      <xdr:xfrm>
        <a:off x="800100" y="23641050"/>
        <a:ext cx="4381500" cy="2628900"/>
      </xdr:xfrm>
      <a:graphic>
        <a:graphicData uri="http://schemas.openxmlformats.org/drawingml/2006/chart">
          <c:chart xmlns:c="http://schemas.openxmlformats.org/drawingml/2006/chart" r:id="rId6"/>
        </a:graphicData>
      </a:graphic>
    </xdr:graphicFrame>
    <xdr:clientData/>
  </xdr:twoCellAnchor>
  <xdr:twoCellAnchor>
    <xdr:from>
      <xdr:col>7</xdr:col>
      <xdr:colOff>123825</xdr:colOff>
      <xdr:row>109</xdr:row>
      <xdr:rowOff>38100</xdr:rowOff>
    </xdr:from>
    <xdr:to>
      <xdr:col>11</xdr:col>
      <xdr:colOff>1190625</xdr:colOff>
      <xdr:row>121</xdr:row>
      <xdr:rowOff>152400</xdr:rowOff>
    </xdr:to>
    <xdr:graphicFrame macro="">
      <xdr:nvGraphicFramePr>
        <xdr:cNvPr id="14" name="Gráfico 13"/>
        <xdr:cNvGraphicFramePr/>
      </xdr:nvGraphicFramePr>
      <xdr:xfrm>
        <a:off x="5457825" y="23612475"/>
        <a:ext cx="4572000" cy="26289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gonzalez@ice.go.cr" TargetMode="External" /><Relationship Id="rId2" Type="http://schemas.openxmlformats.org/officeDocument/2006/relationships/hyperlink" Target="http://www.linkelectricidad.com/"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2:R39"/>
  <sheetViews>
    <sheetView showGridLines="0" workbookViewId="0" topLeftCell="A25">
      <selection activeCell="F41" sqref="F41"/>
    </sheetView>
  </sheetViews>
  <sheetFormatPr defaultColWidth="11.421875" defaultRowHeight="15"/>
  <cols>
    <col min="1" max="7" width="11.421875" style="1" customWidth="1"/>
    <col min="8" max="8" width="5.57421875" style="1" customWidth="1"/>
    <col min="9" max="10" width="11.421875" style="1" customWidth="1"/>
    <col min="11" max="11" width="17.7109375" style="1" customWidth="1"/>
    <col min="12" max="12" width="13.8515625" style="1" customWidth="1"/>
    <col min="13" max="14" width="11.421875" style="1" customWidth="1"/>
    <col min="15" max="15" width="3.421875" style="1" customWidth="1"/>
    <col min="16" max="16384" width="11.421875" style="1" customWidth="1"/>
  </cols>
  <sheetData>
    <row r="1" ht="16.5" thickBot="1"/>
    <row r="2" spans="2:15" ht="19.5" thickBot="1">
      <c r="B2" s="107" t="s">
        <v>0</v>
      </c>
      <c r="C2" s="107"/>
      <c r="D2" s="107"/>
      <c r="E2" s="107"/>
      <c r="F2" s="107"/>
      <c r="G2" s="107"/>
      <c r="H2" s="107"/>
      <c r="I2" s="107"/>
      <c r="J2" s="107"/>
      <c r="K2" s="107"/>
      <c r="L2" s="107"/>
      <c r="M2" s="107"/>
      <c r="N2" s="107"/>
      <c r="O2" s="2"/>
    </row>
    <row r="3" spans="2:14" ht="19.5" thickBot="1">
      <c r="B3" s="4"/>
      <c r="C3" s="4"/>
      <c r="D3" s="4"/>
      <c r="E3" s="4"/>
      <c r="F3" s="4"/>
      <c r="G3" s="4"/>
      <c r="H3" s="4"/>
      <c r="I3" s="4"/>
      <c r="J3" s="4"/>
      <c r="K3" s="4"/>
      <c r="L3" s="4"/>
      <c r="M3" s="4"/>
      <c r="N3" s="4"/>
    </row>
    <row r="4" spans="2:18" ht="19.5" thickBot="1">
      <c r="B4" s="105" t="s">
        <v>1</v>
      </c>
      <c r="C4" s="105"/>
      <c r="D4" s="105"/>
      <c r="E4" s="105"/>
      <c r="F4" s="106"/>
      <c r="G4" s="106"/>
      <c r="H4" s="106"/>
      <c r="I4" s="106"/>
      <c r="J4" s="106"/>
      <c r="K4" s="102" t="s">
        <v>3</v>
      </c>
      <c r="L4" s="102"/>
      <c r="M4" s="106"/>
      <c r="N4" s="106"/>
      <c r="O4" s="2"/>
      <c r="P4" s="110" t="s">
        <v>15</v>
      </c>
      <c r="Q4" s="111"/>
      <c r="R4" s="112"/>
    </row>
    <row r="5" spans="2:18" ht="19.5" thickBot="1">
      <c r="B5" s="105" t="s">
        <v>2</v>
      </c>
      <c r="C5" s="105"/>
      <c r="D5" s="105"/>
      <c r="E5" s="105"/>
      <c r="F5" s="106"/>
      <c r="G5" s="106"/>
      <c r="H5" s="106"/>
      <c r="I5" s="106"/>
      <c r="J5" s="106"/>
      <c r="K5" s="102"/>
      <c r="L5" s="102"/>
      <c r="M5" s="106"/>
      <c r="N5" s="106"/>
      <c r="O5" s="2"/>
      <c r="P5" s="113"/>
      <c r="Q5" s="114"/>
      <c r="R5" s="115"/>
    </row>
    <row r="6" spans="2:18" ht="19.5" thickBot="1">
      <c r="B6" s="105" t="s">
        <v>661</v>
      </c>
      <c r="C6" s="105"/>
      <c r="D6" s="105"/>
      <c r="E6" s="105"/>
      <c r="F6" s="106"/>
      <c r="G6" s="106"/>
      <c r="H6" s="106"/>
      <c r="I6" s="106"/>
      <c r="J6" s="106"/>
      <c r="K6" s="102" t="s">
        <v>662</v>
      </c>
      <c r="L6" s="102"/>
      <c r="M6" s="100"/>
      <c r="N6" s="101"/>
      <c r="O6" s="2"/>
      <c r="P6" s="113"/>
      <c r="Q6" s="114"/>
      <c r="R6" s="115"/>
    </row>
    <row r="7" spans="2:18" ht="19.5" thickBot="1">
      <c r="B7" s="4"/>
      <c r="C7" s="4"/>
      <c r="D7" s="4"/>
      <c r="E7" s="4"/>
      <c r="F7" s="4"/>
      <c r="G7" s="4"/>
      <c r="H7" s="4"/>
      <c r="I7" s="4"/>
      <c r="J7" s="4"/>
      <c r="K7" s="4"/>
      <c r="L7" s="4"/>
      <c r="M7" s="4"/>
      <c r="N7" s="4"/>
      <c r="P7" s="113"/>
      <c r="Q7" s="114"/>
      <c r="R7" s="115"/>
    </row>
    <row r="8" spans="2:18" ht="19.5" thickBot="1">
      <c r="B8" s="119" t="s">
        <v>4</v>
      </c>
      <c r="C8" s="119"/>
      <c r="D8" s="119"/>
      <c r="E8" s="119"/>
      <c r="F8" s="119"/>
      <c r="G8" s="119"/>
      <c r="H8" s="4"/>
      <c r="I8" s="119" t="s">
        <v>5</v>
      </c>
      <c r="J8" s="119"/>
      <c r="K8" s="119"/>
      <c r="L8" s="119"/>
      <c r="M8" s="119"/>
      <c r="N8" s="119"/>
      <c r="P8" s="113"/>
      <c r="Q8" s="114"/>
      <c r="R8" s="115"/>
    </row>
    <row r="9" spans="2:18" ht="19.5" thickBot="1">
      <c r="B9" s="103" t="s">
        <v>7</v>
      </c>
      <c r="C9" s="103"/>
      <c r="D9" s="103"/>
      <c r="E9" s="103"/>
      <c r="F9" s="103"/>
      <c r="G9" s="103"/>
      <c r="H9" s="4"/>
      <c r="I9" s="121" t="s">
        <v>10</v>
      </c>
      <c r="J9" s="121"/>
      <c r="K9" s="121"/>
      <c r="L9" s="121"/>
      <c r="M9" s="121"/>
      <c r="N9" s="121"/>
      <c r="O9" s="3"/>
      <c r="P9" s="113"/>
      <c r="Q9" s="114"/>
      <c r="R9" s="115"/>
    </row>
    <row r="10" spans="2:18" ht="19.5" thickBot="1">
      <c r="B10" s="103" t="s">
        <v>8</v>
      </c>
      <c r="C10" s="103"/>
      <c r="D10" s="103"/>
      <c r="E10" s="103"/>
      <c r="F10" s="103"/>
      <c r="G10" s="103"/>
      <c r="H10" s="4"/>
      <c r="I10" s="121" t="s">
        <v>11</v>
      </c>
      <c r="J10" s="121"/>
      <c r="K10" s="121"/>
      <c r="L10" s="121"/>
      <c r="M10" s="121"/>
      <c r="N10" s="121"/>
      <c r="O10" s="3"/>
      <c r="P10" s="113"/>
      <c r="Q10" s="114"/>
      <c r="R10" s="115"/>
    </row>
    <row r="11" spans="2:18" ht="19.5" thickBot="1">
      <c r="B11" s="103" t="s">
        <v>9</v>
      </c>
      <c r="C11" s="103"/>
      <c r="D11" s="103"/>
      <c r="E11" s="103"/>
      <c r="F11" s="103"/>
      <c r="G11" s="103"/>
      <c r="H11" s="4"/>
      <c r="I11" s="121" t="s">
        <v>12</v>
      </c>
      <c r="J11" s="121"/>
      <c r="K11" s="121"/>
      <c r="L11" s="121"/>
      <c r="M11" s="121"/>
      <c r="N11" s="121"/>
      <c r="O11" s="3"/>
      <c r="P11" s="113"/>
      <c r="Q11" s="114"/>
      <c r="R11" s="115"/>
    </row>
    <row r="12" spans="2:18" ht="19.5" thickBot="1">
      <c r="B12" s="104"/>
      <c r="C12" s="104"/>
      <c r="D12" s="104"/>
      <c r="E12" s="104"/>
      <c r="F12" s="104"/>
      <c r="G12" s="104"/>
      <c r="H12" s="4"/>
      <c r="I12" s="121" t="s">
        <v>13</v>
      </c>
      <c r="J12" s="121"/>
      <c r="K12" s="121"/>
      <c r="L12" s="121"/>
      <c r="M12" s="121"/>
      <c r="N12" s="121"/>
      <c r="O12" s="3"/>
      <c r="P12" s="113"/>
      <c r="Q12" s="114"/>
      <c r="R12" s="115"/>
    </row>
    <row r="13" spans="2:18" ht="19.5" thickBot="1">
      <c r="B13" s="4"/>
      <c r="C13" s="4"/>
      <c r="D13" s="4"/>
      <c r="E13" s="4"/>
      <c r="F13" s="4"/>
      <c r="G13" s="4"/>
      <c r="H13" s="4"/>
      <c r="I13" s="121" t="s">
        <v>14</v>
      </c>
      <c r="J13" s="121"/>
      <c r="K13" s="121"/>
      <c r="L13" s="121"/>
      <c r="M13" s="121"/>
      <c r="N13" s="121"/>
      <c r="O13" s="3"/>
      <c r="P13" s="116"/>
      <c r="Q13" s="117"/>
      <c r="R13" s="118"/>
    </row>
    <row r="14" spans="2:15" ht="19.5" thickBot="1">
      <c r="B14" s="105" t="s">
        <v>6</v>
      </c>
      <c r="C14" s="105"/>
      <c r="D14" s="105"/>
      <c r="E14" s="105"/>
      <c r="F14" s="105"/>
      <c r="G14" s="105"/>
      <c r="H14" s="4"/>
      <c r="I14" s="104"/>
      <c r="J14" s="104"/>
      <c r="K14" s="104"/>
      <c r="L14" s="104"/>
      <c r="M14" s="104"/>
      <c r="N14" s="104"/>
      <c r="O14" s="2"/>
    </row>
    <row r="15" spans="2:15" ht="19.5" thickBot="1">
      <c r="B15" s="120" t="s">
        <v>668</v>
      </c>
      <c r="C15" s="120"/>
      <c r="D15" s="120"/>
      <c r="E15" s="120"/>
      <c r="F15" s="120"/>
      <c r="G15" s="120"/>
      <c r="H15" s="4"/>
      <c r="I15" s="104"/>
      <c r="J15" s="104"/>
      <c r="K15" s="104"/>
      <c r="L15" s="104"/>
      <c r="M15" s="104"/>
      <c r="N15" s="104"/>
      <c r="O15" s="2"/>
    </row>
    <row r="16" ht="16.5" thickBot="1"/>
    <row r="17" spans="2:14" ht="16.5" thickBot="1">
      <c r="B17" s="108" t="s">
        <v>679</v>
      </c>
      <c r="C17" s="108"/>
      <c r="D17" s="108"/>
      <c r="E17" s="108"/>
      <c r="F17" s="108"/>
      <c r="G17" s="108"/>
      <c r="H17" s="108"/>
      <c r="I17" s="108"/>
      <c r="J17" s="108"/>
      <c r="K17" s="108"/>
      <c r="L17" s="108"/>
      <c r="M17" s="108"/>
      <c r="N17" s="108"/>
    </row>
    <row r="18" spans="2:14" ht="16.5" thickBot="1">
      <c r="B18" s="108"/>
      <c r="C18" s="108"/>
      <c r="D18" s="108"/>
      <c r="E18" s="108"/>
      <c r="F18" s="108"/>
      <c r="G18" s="108"/>
      <c r="H18" s="108"/>
      <c r="I18" s="108"/>
      <c r="J18" s="108"/>
      <c r="K18" s="108"/>
      <c r="L18" s="108"/>
      <c r="M18" s="108"/>
      <c r="N18" s="108"/>
    </row>
    <row r="19" spans="2:14" ht="16.5" thickBot="1">
      <c r="B19" s="108"/>
      <c r="C19" s="108"/>
      <c r="D19" s="108"/>
      <c r="E19" s="108"/>
      <c r="F19" s="108"/>
      <c r="G19" s="108"/>
      <c r="H19" s="108"/>
      <c r="I19" s="108"/>
      <c r="J19" s="108"/>
      <c r="K19" s="108"/>
      <c r="L19" s="108"/>
      <c r="M19" s="108"/>
      <c r="N19" s="108"/>
    </row>
    <row r="20" spans="2:14" ht="16.5" thickBot="1">
      <c r="B20" s="108"/>
      <c r="C20" s="108"/>
      <c r="D20" s="108"/>
      <c r="E20" s="108"/>
      <c r="F20" s="108"/>
      <c r="G20" s="108"/>
      <c r="H20" s="108"/>
      <c r="I20" s="108"/>
      <c r="J20" s="108"/>
      <c r="K20" s="108"/>
      <c r="L20" s="108"/>
      <c r="M20" s="108"/>
      <c r="N20" s="108"/>
    </row>
    <row r="21" spans="2:14" ht="16.5" thickBot="1">
      <c r="B21" s="108"/>
      <c r="C21" s="108"/>
      <c r="D21" s="108"/>
      <c r="E21" s="108"/>
      <c r="F21" s="108"/>
      <c r="G21" s="108"/>
      <c r="H21" s="108"/>
      <c r="I21" s="108"/>
      <c r="J21" s="108"/>
      <c r="K21" s="108"/>
      <c r="L21" s="108"/>
      <c r="M21" s="108"/>
      <c r="N21" s="108"/>
    </row>
    <row r="22" spans="2:14" ht="16.5" thickBot="1">
      <c r="B22" s="108"/>
      <c r="C22" s="108"/>
      <c r="D22" s="108"/>
      <c r="E22" s="108"/>
      <c r="F22" s="108"/>
      <c r="G22" s="108"/>
      <c r="H22" s="108"/>
      <c r="I22" s="108"/>
      <c r="J22" s="108"/>
      <c r="K22" s="108"/>
      <c r="L22" s="108"/>
      <c r="M22" s="108"/>
      <c r="N22" s="108"/>
    </row>
    <row r="23" spans="2:14" ht="16.5" thickBot="1">
      <c r="B23" s="108"/>
      <c r="C23" s="108"/>
      <c r="D23" s="108"/>
      <c r="E23" s="108"/>
      <c r="F23" s="108"/>
      <c r="G23" s="108"/>
      <c r="H23" s="108"/>
      <c r="I23" s="108"/>
      <c r="J23" s="108"/>
      <c r="K23" s="108"/>
      <c r="L23" s="108"/>
      <c r="M23" s="108"/>
      <c r="N23" s="108"/>
    </row>
    <row r="24" spans="2:14" ht="16.5" thickBot="1">
      <c r="B24" s="108"/>
      <c r="C24" s="108"/>
      <c r="D24" s="108"/>
      <c r="E24" s="108"/>
      <c r="F24" s="108"/>
      <c r="G24" s="108"/>
      <c r="H24" s="108"/>
      <c r="I24" s="108"/>
      <c r="J24" s="108"/>
      <c r="K24" s="108"/>
      <c r="L24" s="108"/>
      <c r="M24" s="108"/>
      <c r="N24" s="108"/>
    </row>
    <row r="25" spans="2:14" ht="16.5" thickBot="1">
      <c r="B25" s="108"/>
      <c r="C25" s="108"/>
      <c r="D25" s="108"/>
      <c r="E25" s="108"/>
      <c r="F25" s="108"/>
      <c r="G25" s="108"/>
      <c r="H25" s="108"/>
      <c r="I25" s="108"/>
      <c r="J25" s="108"/>
      <c r="K25" s="108"/>
      <c r="L25" s="108"/>
      <c r="M25" s="108"/>
      <c r="N25" s="108"/>
    </row>
    <row r="26" spans="2:14" ht="16.5" thickBot="1">
      <c r="B26" s="109"/>
      <c r="C26" s="109"/>
      <c r="D26" s="109"/>
      <c r="E26" s="109"/>
      <c r="F26" s="109"/>
      <c r="G26" s="109"/>
      <c r="H26" s="109"/>
      <c r="I26" s="109"/>
      <c r="J26" s="109"/>
      <c r="K26" s="109"/>
      <c r="L26" s="109"/>
      <c r="M26" s="109"/>
      <c r="N26" s="109"/>
    </row>
    <row r="27" spans="2:14" ht="16.5" thickBot="1">
      <c r="B27" s="109"/>
      <c r="C27" s="109"/>
      <c r="D27" s="109"/>
      <c r="E27" s="109"/>
      <c r="F27" s="109"/>
      <c r="G27" s="109"/>
      <c r="H27" s="109"/>
      <c r="I27" s="109"/>
      <c r="J27" s="109"/>
      <c r="K27" s="109"/>
      <c r="L27" s="109"/>
      <c r="M27" s="109"/>
      <c r="N27" s="109"/>
    </row>
    <row r="28" spans="2:14" ht="16.5" thickBot="1">
      <c r="B28" s="109"/>
      <c r="C28" s="109"/>
      <c r="D28" s="109"/>
      <c r="E28" s="109"/>
      <c r="F28" s="109"/>
      <c r="G28" s="109"/>
      <c r="H28" s="109"/>
      <c r="I28" s="109"/>
      <c r="J28" s="109"/>
      <c r="K28" s="109"/>
      <c r="L28" s="109"/>
      <c r="M28" s="109"/>
      <c r="N28" s="109"/>
    </row>
    <row r="29" spans="2:14" ht="16.5" thickBot="1">
      <c r="B29" s="109"/>
      <c r="C29" s="109"/>
      <c r="D29" s="109"/>
      <c r="E29" s="109"/>
      <c r="F29" s="109"/>
      <c r="G29" s="109"/>
      <c r="H29" s="109"/>
      <c r="I29" s="109"/>
      <c r="J29" s="109"/>
      <c r="K29" s="109"/>
      <c r="L29" s="109"/>
      <c r="M29" s="109"/>
      <c r="N29" s="109"/>
    </row>
    <row r="30" spans="2:14" ht="16.5" thickBot="1">
      <c r="B30" s="109"/>
      <c r="C30" s="109"/>
      <c r="D30" s="109"/>
      <c r="E30" s="109"/>
      <c r="F30" s="109"/>
      <c r="G30" s="109"/>
      <c r="H30" s="109"/>
      <c r="I30" s="109"/>
      <c r="J30" s="109"/>
      <c r="K30" s="109"/>
      <c r="L30" s="109"/>
      <c r="M30" s="109"/>
      <c r="N30" s="109"/>
    </row>
    <row r="31" spans="2:14" ht="16.5" thickBot="1">
      <c r="B31" s="109"/>
      <c r="C31" s="109"/>
      <c r="D31" s="109"/>
      <c r="E31" s="109"/>
      <c r="F31" s="109"/>
      <c r="G31" s="109"/>
      <c r="H31" s="109"/>
      <c r="I31" s="109"/>
      <c r="J31" s="109"/>
      <c r="K31" s="109"/>
      <c r="L31" s="109"/>
      <c r="M31" s="109"/>
      <c r="N31" s="109"/>
    </row>
    <row r="32" spans="2:14" ht="16.5" thickBot="1">
      <c r="B32" s="109"/>
      <c r="C32" s="109"/>
      <c r="D32" s="109"/>
      <c r="E32" s="109"/>
      <c r="F32" s="109"/>
      <c r="G32" s="109"/>
      <c r="H32" s="109"/>
      <c r="I32" s="109"/>
      <c r="J32" s="109"/>
      <c r="K32" s="109"/>
      <c r="L32" s="109"/>
      <c r="M32" s="109"/>
      <c r="N32" s="109"/>
    </row>
    <row r="33" spans="2:14" ht="16.5" thickBot="1">
      <c r="B33" s="109"/>
      <c r="C33" s="109"/>
      <c r="D33" s="109"/>
      <c r="E33" s="109"/>
      <c r="F33" s="109"/>
      <c r="G33" s="109"/>
      <c r="H33" s="109"/>
      <c r="I33" s="109"/>
      <c r="J33" s="109"/>
      <c r="K33" s="109"/>
      <c r="L33" s="109"/>
      <c r="M33" s="109"/>
      <c r="N33" s="109"/>
    </row>
    <row r="34" spans="2:14" ht="16.5" thickBot="1">
      <c r="B34" s="109"/>
      <c r="C34" s="109"/>
      <c r="D34" s="109"/>
      <c r="E34" s="109"/>
      <c r="F34" s="109"/>
      <c r="G34" s="109"/>
      <c r="H34" s="109"/>
      <c r="I34" s="109"/>
      <c r="J34" s="109"/>
      <c r="K34" s="109"/>
      <c r="L34" s="109"/>
      <c r="M34" s="109"/>
      <c r="N34" s="109"/>
    </row>
    <row r="35" spans="2:14" ht="16.5" thickBot="1">
      <c r="B35" s="109"/>
      <c r="C35" s="109"/>
      <c r="D35" s="109"/>
      <c r="E35" s="109"/>
      <c r="F35" s="109"/>
      <c r="G35" s="109"/>
      <c r="H35" s="109"/>
      <c r="I35" s="109"/>
      <c r="J35" s="109"/>
      <c r="K35" s="109"/>
      <c r="L35" s="109"/>
      <c r="M35" s="109"/>
      <c r="N35" s="109"/>
    </row>
    <row r="36" spans="2:14" ht="16.5" thickBot="1">
      <c r="B36" s="109"/>
      <c r="C36" s="109"/>
      <c r="D36" s="109"/>
      <c r="E36" s="109"/>
      <c r="F36" s="109"/>
      <c r="G36" s="109"/>
      <c r="H36" s="109"/>
      <c r="I36" s="109"/>
      <c r="J36" s="109"/>
      <c r="K36" s="109"/>
      <c r="L36" s="109"/>
      <c r="M36" s="109"/>
      <c r="N36" s="109"/>
    </row>
    <row r="37" spans="2:14" ht="16.5" thickBot="1">
      <c r="B37" s="109"/>
      <c r="C37" s="109"/>
      <c r="D37" s="109"/>
      <c r="E37" s="109"/>
      <c r="F37" s="109"/>
      <c r="G37" s="109"/>
      <c r="H37" s="109"/>
      <c r="I37" s="109"/>
      <c r="J37" s="109"/>
      <c r="K37" s="109"/>
      <c r="L37" s="109"/>
      <c r="M37" s="109"/>
      <c r="N37" s="109"/>
    </row>
    <row r="38" spans="2:14" ht="16.5" thickBot="1">
      <c r="B38" s="109"/>
      <c r="C38" s="109"/>
      <c r="D38" s="109"/>
      <c r="E38" s="109"/>
      <c r="F38" s="109"/>
      <c r="G38" s="109"/>
      <c r="H38" s="109"/>
      <c r="I38" s="109"/>
      <c r="J38" s="109"/>
      <c r="K38" s="109"/>
      <c r="L38" s="109"/>
      <c r="M38" s="109"/>
      <c r="N38" s="109"/>
    </row>
    <row r="39" spans="2:14" ht="16.5" thickBot="1">
      <c r="B39" s="109"/>
      <c r="C39" s="109"/>
      <c r="D39" s="109"/>
      <c r="E39" s="109"/>
      <c r="F39" s="109"/>
      <c r="G39" s="109"/>
      <c r="H39" s="109"/>
      <c r="I39" s="109"/>
      <c r="J39" s="109"/>
      <c r="K39" s="109"/>
      <c r="L39" s="109"/>
      <c r="M39" s="109"/>
      <c r="N39" s="109"/>
    </row>
  </sheetData>
  <mergeCells count="29">
    <mergeCell ref="B2:N2"/>
    <mergeCell ref="B17:N25"/>
    <mergeCell ref="B26:N39"/>
    <mergeCell ref="P4:R13"/>
    <mergeCell ref="I15:N15"/>
    <mergeCell ref="B8:G8"/>
    <mergeCell ref="B14:G14"/>
    <mergeCell ref="B15:G15"/>
    <mergeCell ref="I8:N8"/>
    <mergeCell ref="I9:N9"/>
    <mergeCell ref="I10:N10"/>
    <mergeCell ref="I11:N11"/>
    <mergeCell ref="I12:N12"/>
    <mergeCell ref="I13:N13"/>
    <mergeCell ref="I14:N14"/>
    <mergeCell ref="M4:N5"/>
    <mergeCell ref="B12:G12"/>
    <mergeCell ref="B4:E4"/>
    <mergeCell ref="B5:E5"/>
    <mergeCell ref="F4:J4"/>
    <mergeCell ref="F5:J5"/>
    <mergeCell ref="B6:E6"/>
    <mergeCell ref="F6:J6"/>
    <mergeCell ref="M6:N6"/>
    <mergeCell ref="K4:L5"/>
    <mergeCell ref="B9:G9"/>
    <mergeCell ref="B10:G10"/>
    <mergeCell ref="B11:G11"/>
    <mergeCell ref="K6:L6"/>
  </mergeCells>
  <hyperlinks>
    <hyperlink ref="B9:G9" location="'1.1. Descripción de la ciudad'!A1" display="1.1. Descripción de la ciudad"/>
    <hyperlink ref="B10:G10" location="'1.2. Fuentes de información'!A1" display="1.2. Fuentes de Información"/>
    <hyperlink ref="B11:G11" location="'1.3. Factores de emisión'!A1" display="1.3. Factores de emisión"/>
    <hyperlink ref="I9:N9" location="'2.1. Energía estacionaria'!A1" display="2.1. Energía estacionaria"/>
    <hyperlink ref="I10:N10" location="'2.2. Transporte'!A1" display="2.2. Transporte"/>
    <hyperlink ref="I11:N11" location="'2.3. Residuos'!A1" display="2.3. Residuos"/>
    <hyperlink ref="I12:N12" location="'2.4. IPPU'!A1" display="2.4.Procesos Industriales y uso de productos"/>
    <hyperlink ref="I13:N13" location="'2.5. AFOLU'!A1" display="2.5.Agricultura, silvicultura y otros usos de la tierra"/>
    <hyperlink ref="B15:G15" location="'3. Emisiones netas'!A1" display="3. Emisiones neta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8000860214233"/>
  </sheetPr>
  <dimension ref="B1:Q122"/>
  <sheetViews>
    <sheetView showGridLines="0" workbookViewId="0" topLeftCell="B10">
      <selection activeCell="I26" sqref="I26:I27"/>
    </sheetView>
  </sheetViews>
  <sheetFormatPr defaultColWidth="11.421875" defaultRowHeight="15"/>
  <cols>
    <col min="1" max="8" width="11.421875" style="1" customWidth="1"/>
    <col min="9" max="9" width="13.7109375" style="1" customWidth="1"/>
    <col min="10" max="10" width="13.00390625" style="1" customWidth="1"/>
    <col min="11" max="11" width="14.421875" style="1" customWidth="1"/>
    <col min="12" max="12" width="18.8515625" style="1" customWidth="1"/>
    <col min="13" max="16" width="11.421875" style="1" customWidth="1"/>
    <col min="17" max="17" width="18.8515625" style="1" customWidth="1"/>
    <col min="18" max="16384" width="11.421875" style="1" customWidth="1"/>
  </cols>
  <sheetData>
    <row r="1" spans="2:3" ht="18.75">
      <c r="B1" s="178" t="s">
        <v>656</v>
      </c>
      <c r="C1" s="178"/>
    </row>
    <row r="3" spans="2:11" ht="19.5" thickBot="1">
      <c r="B3" s="67" t="s">
        <v>606</v>
      </c>
      <c r="C3" s="10"/>
      <c r="D3" s="10"/>
      <c r="E3" s="10"/>
      <c r="F3" s="10"/>
      <c r="G3" s="10"/>
      <c r="H3" s="10"/>
      <c r="I3" s="10"/>
      <c r="J3" s="10"/>
      <c r="K3" s="10"/>
    </row>
    <row r="4" ht="16.5" thickBot="1"/>
    <row r="5" spans="2:12" ht="48" thickBot="1">
      <c r="B5" s="182" t="s">
        <v>607</v>
      </c>
      <c r="C5" s="182"/>
      <c r="D5" s="182"/>
      <c r="E5" s="182"/>
      <c r="F5" s="182"/>
      <c r="G5" s="182"/>
      <c r="H5" s="182"/>
      <c r="I5" s="73" t="s">
        <v>634</v>
      </c>
      <c r="J5" s="73" t="s">
        <v>636</v>
      </c>
      <c r="K5" s="73" t="s">
        <v>635</v>
      </c>
      <c r="L5" s="73" t="s">
        <v>672</v>
      </c>
    </row>
    <row r="6" spans="2:12" ht="16.5" thickBot="1">
      <c r="B6" s="109" t="s">
        <v>608</v>
      </c>
      <c r="C6" s="109"/>
      <c r="D6" s="109"/>
      <c r="E6" s="109"/>
      <c r="F6" s="109"/>
      <c r="G6" s="109"/>
      <c r="H6" s="109"/>
      <c r="I6" s="71"/>
      <c r="J6" s="71"/>
      <c r="K6" s="72"/>
      <c r="L6" s="95">
        <f>IF((SUM(I6:K6))=0,0,(L6/I34)*100)</f>
        <v>0</v>
      </c>
    </row>
    <row r="7" spans="2:12" ht="16.5" thickBot="1">
      <c r="B7" s="109" t="s">
        <v>609</v>
      </c>
      <c r="C7" s="109"/>
      <c r="D7" s="109"/>
      <c r="E7" s="109"/>
      <c r="F7" s="109"/>
      <c r="G7" s="109"/>
      <c r="H7" s="109"/>
      <c r="I7" s="71"/>
      <c r="J7" s="71"/>
      <c r="K7" s="72"/>
      <c r="L7" s="95">
        <f aca="true" t="shared" si="0" ref="L7:L30">IF((SUM(I7:K7))=0,0,(L7/I35)*100)</f>
        <v>0</v>
      </c>
    </row>
    <row r="8" spans="2:12" ht="16.5" thickBot="1">
      <c r="B8" s="109" t="s">
        <v>610</v>
      </c>
      <c r="C8" s="109"/>
      <c r="D8" s="109"/>
      <c r="E8" s="109"/>
      <c r="F8" s="109"/>
      <c r="G8" s="109"/>
      <c r="H8" s="109"/>
      <c r="I8" s="71"/>
      <c r="J8" s="71"/>
      <c r="K8" s="72"/>
      <c r="L8" s="95">
        <f t="shared" si="0"/>
        <v>0</v>
      </c>
    </row>
    <row r="9" spans="2:12" ht="16.5" thickBot="1">
      <c r="B9" s="109" t="s">
        <v>611</v>
      </c>
      <c r="C9" s="109"/>
      <c r="D9" s="109"/>
      <c r="E9" s="109"/>
      <c r="F9" s="109"/>
      <c r="G9" s="109"/>
      <c r="H9" s="109"/>
      <c r="I9" s="71"/>
      <c r="J9" s="71"/>
      <c r="K9" s="72"/>
      <c r="L9" s="95">
        <f t="shared" si="0"/>
        <v>0</v>
      </c>
    </row>
    <row r="10" spans="2:12" ht="16.5" thickBot="1">
      <c r="B10" s="109" t="s">
        <v>612</v>
      </c>
      <c r="C10" s="109"/>
      <c r="D10" s="109"/>
      <c r="E10" s="109"/>
      <c r="F10" s="109"/>
      <c r="G10" s="109"/>
      <c r="H10" s="109"/>
      <c r="I10" s="71"/>
      <c r="J10" s="71"/>
      <c r="K10" s="72"/>
      <c r="L10" s="95">
        <f t="shared" si="0"/>
        <v>0</v>
      </c>
    </row>
    <row r="11" spans="2:12" ht="16.5" thickBot="1">
      <c r="B11" s="109" t="s">
        <v>613</v>
      </c>
      <c r="C11" s="109"/>
      <c r="D11" s="109"/>
      <c r="E11" s="109"/>
      <c r="F11" s="109"/>
      <c r="G11" s="109"/>
      <c r="H11" s="109"/>
      <c r="I11" s="72"/>
      <c r="J11" s="72"/>
      <c r="K11" s="72"/>
      <c r="L11" s="95">
        <f t="shared" si="0"/>
        <v>0</v>
      </c>
    </row>
    <row r="12" spans="2:12" ht="16.5" thickBot="1">
      <c r="B12" s="183" t="s">
        <v>614</v>
      </c>
      <c r="C12" s="184"/>
      <c r="D12" s="184"/>
      <c r="E12" s="184"/>
      <c r="F12" s="184"/>
      <c r="G12" s="184"/>
      <c r="H12" s="184"/>
      <c r="I12" s="72"/>
      <c r="J12" s="7" t="s">
        <v>615</v>
      </c>
      <c r="K12" s="7" t="s">
        <v>615</v>
      </c>
      <c r="L12" s="95">
        <f t="shared" si="0"/>
        <v>0</v>
      </c>
    </row>
    <row r="13" spans="2:12" ht="16.5" thickBot="1">
      <c r="B13" s="109" t="s">
        <v>616</v>
      </c>
      <c r="C13" s="109"/>
      <c r="D13" s="109"/>
      <c r="E13" s="109"/>
      <c r="F13" s="109"/>
      <c r="G13" s="109"/>
      <c r="H13" s="109"/>
      <c r="I13" s="72"/>
      <c r="J13" s="7" t="s">
        <v>615</v>
      </c>
      <c r="K13" s="7" t="s">
        <v>615</v>
      </c>
      <c r="L13" s="95">
        <f t="shared" si="0"/>
        <v>0</v>
      </c>
    </row>
    <row r="14" spans="2:12" ht="16.5" thickBot="1">
      <c r="B14" s="174" t="s">
        <v>617</v>
      </c>
      <c r="C14" s="175"/>
      <c r="D14" s="175"/>
      <c r="E14" s="175"/>
      <c r="F14" s="175"/>
      <c r="G14" s="175"/>
      <c r="H14" s="176"/>
      <c r="I14" s="75"/>
      <c r="J14" s="75"/>
      <c r="K14" s="75"/>
      <c r="L14" s="95">
        <f t="shared" si="0"/>
        <v>0</v>
      </c>
    </row>
    <row r="15" spans="2:12" ht="16.5" thickBot="1">
      <c r="B15" s="109" t="s">
        <v>618</v>
      </c>
      <c r="C15" s="109"/>
      <c r="D15" s="109"/>
      <c r="E15" s="109"/>
      <c r="F15" s="109"/>
      <c r="G15" s="109"/>
      <c r="H15" s="109"/>
      <c r="I15" s="71"/>
      <c r="J15" s="71"/>
      <c r="K15" s="72"/>
      <c r="L15" s="95">
        <f t="shared" si="0"/>
        <v>0</v>
      </c>
    </row>
    <row r="16" spans="2:12" ht="16.5" thickBot="1">
      <c r="B16" s="109" t="s">
        <v>619</v>
      </c>
      <c r="C16" s="109"/>
      <c r="D16" s="109"/>
      <c r="E16" s="109"/>
      <c r="F16" s="109"/>
      <c r="G16" s="109"/>
      <c r="H16" s="109"/>
      <c r="I16" s="71"/>
      <c r="J16" s="71"/>
      <c r="K16" s="72"/>
      <c r="L16" s="95">
        <f t="shared" si="0"/>
        <v>0</v>
      </c>
    </row>
    <row r="17" spans="2:12" ht="16.5" thickBot="1">
      <c r="B17" s="109" t="s">
        <v>620</v>
      </c>
      <c r="C17" s="109"/>
      <c r="D17" s="109"/>
      <c r="E17" s="109"/>
      <c r="F17" s="109"/>
      <c r="G17" s="109"/>
      <c r="H17" s="109"/>
      <c r="I17" s="71"/>
      <c r="J17" s="72"/>
      <c r="K17" s="72"/>
      <c r="L17" s="95">
        <f t="shared" si="0"/>
        <v>0</v>
      </c>
    </row>
    <row r="18" spans="2:12" ht="16.5" thickBot="1">
      <c r="B18" s="109" t="s">
        <v>621</v>
      </c>
      <c r="C18" s="109"/>
      <c r="D18" s="109"/>
      <c r="E18" s="109"/>
      <c r="F18" s="109"/>
      <c r="G18" s="109"/>
      <c r="H18" s="109"/>
      <c r="I18" s="71"/>
      <c r="J18" s="72"/>
      <c r="K18" s="72"/>
      <c r="L18" s="95">
        <f t="shared" si="0"/>
        <v>0</v>
      </c>
    </row>
    <row r="19" spans="2:12" ht="16.5" thickBot="1">
      <c r="B19" s="109" t="s">
        <v>622</v>
      </c>
      <c r="C19" s="109"/>
      <c r="D19" s="109"/>
      <c r="E19" s="109"/>
      <c r="F19" s="109"/>
      <c r="G19" s="109"/>
      <c r="H19" s="109"/>
      <c r="I19" s="71"/>
      <c r="J19" s="72"/>
      <c r="K19" s="7" t="s">
        <v>615</v>
      </c>
      <c r="L19" s="95">
        <f t="shared" si="0"/>
        <v>0</v>
      </c>
    </row>
    <row r="20" spans="2:12" ht="16.5" thickBot="1">
      <c r="B20" s="174" t="s">
        <v>501</v>
      </c>
      <c r="C20" s="175"/>
      <c r="D20" s="175"/>
      <c r="E20" s="175"/>
      <c r="F20" s="175"/>
      <c r="G20" s="175"/>
      <c r="H20" s="176"/>
      <c r="I20" s="75"/>
      <c r="J20" s="75"/>
      <c r="K20" s="75"/>
      <c r="L20" s="95">
        <f t="shared" si="0"/>
        <v>0</v>
      </c>
    </row>
    <row r="21" spans="2:12" ht="16.5" thickBot="1">
      <c r="B21" s="109" t="s">
        <v>623</v>
      </c>
      <c r="C21" s="109"/>
      <c r="D21" s="109"/>
      <c r="E21" s="109"/>
      <c r="F21" s="109"/>
      <c r="G21" s="109"/>
      <c r="H21" s="109"/>
      <c r="I21" s="71"/>
      <c r="J21" s="7" t="s">
        <v>615</v>
      </c>
      <c r="K21" s="71"/>
      <c r="L21" s="95">
        <f t="shared" si="0"/>
        <v>0</v>
      </c>
    </row>
    <row r="22" spans="2:12" ht="16.5" thickBot="1">
      <c r="B22" s="109" t="s">
        <v>624</v>
      </c>
      <c r="C22" s="109"/>
      <c r="D22" s="109"/>
      <c r="E22" s="109"/>
      <c r="F22" s="109"/>
      <c r="G22" s="109"/>
      <c r="H22" s="109"/>
      <c r="I22" s="71"/>
      <c r="J22" s="7" t="s">
        <v>615</v>
      </c>
      <c r="K22" s="71"/>
      <c r="L22" s="95">
        <f t="shared" si="0"/>
        <v>0</v>
      </c>
    </row>
    <row r="23" spans="2:12" ht="16.5" thickBot="1">
      <c r="B23" s="109" t="s">
        <v>625</v>
      </c>
      <c r="C23" s="109"/>
      <c r="D23" s="109"/>
      <c r="E23" s="109"/>
      <c r="F23" s="109"/>
      <c r="G23" s="109"/>
      <c r="H23" s="109"/>
      <c r="I23" s="72"/>
      <c r="J23" s="7" t="s">
        <v>615</v>
      </c>
      <c r="K23" s="72"/>
      <c r="L23" s="95">
        <f t="shared" si="0"/>
        <v>0</v>
      </c>
    </row>
    <row r="24" spans="2:12" ht="16.5" thickBot="1">
      <c r="B24" s="109" t="s">
        <v>626</v>
      </c>
      <c r="C24" s="109"/>
      <c r="D24" s="109"/>
      <c r="E24" s="109"/>
      <c r="F24" s="109"/>
      <c r="G24" s="109"/>
      <c r="H24" s="109"/>
      <c r="I24" s="71"/>
      <c r="J24" s="7" t="s">
        <v>615</v>
      </c>
      <c r="K24" s="71"/>
      <c r="L24" s="95">
        <f t="shared" si="0"/>
        <v>0</v>
      </c>
    </row>
    <row r="25" spans="2:12" ht="16.5" thickBot="1">
      <c r="B25" s="174" t="s">
        <v>627</v>
      </c>
      <c r="C25" s="175"/>
      <c r="D25" s="175"/>
      <c r="E25" s="175"/>
      <c r="F25" s="175"/>
      <c r="G25" s="175"/>
      <c r="H25" s="176"/>
      <c r="I25" s="75"/>
      <c r="J25" s="75"/>
      <c r="K25" s="75"/>
      <c r="L25" s="95">
        <f t="shared" si="0"/>
        <v>0</v>
      </c>
    </row>
    <row r="26" spans="2:12" ht="16.5" thickBot="1">
      <c r="B26" s="109" t="s">
        <v>628</v>
      </c>
      <c r="C26" s="109"/>
      <c r="D26" s="109"/>
      <c r="E26" s="109"/>
      <c r="F26" s="109"/>
      <c r="G26" s="109"/>
      <c r="H26" s="109"/>
      <c r="I26" s="71"/>
      <c r="J26" s="7" t="s">
        <v>615</v>
      </c>
      <c r="K26" s="7" t="s">
        <v>615</v>
      </c>
      <c r="L26" s="95">
        <f t="shared" si="0"/>
        <v>0</v>
      </c>
    </row>
    <row r="27" spans="2:12" ht="16.5" thickBot="1">
      <c r="B27" s="109" t="s">
        <v>629</v>
      </c>
      <c r="C27" s="109"/>
      <c r="D27" s="109"/>
      <c r="E27" s="109"/>
      <c r="F27" s="109"/>
      <c r="G27" s="109"/>
      <c r="H27" s="109"/>
      <c r="I27" s="71"/>
      <c r="J27" s="7" t="s">
        <v>615</v>
      </c>
      <c r="K27" s="7" t="s">
        <v>615</v>
      </c>
      <c r="L27" s="95">
        <f t="shared" si="0"/>
        <v>0</v>
      </c>
    </row>
    <row r="28" spans="2:12" ht="16.5" thickBot="1">
      <c r="B28" s="174" t="s">
        <v>630</v>
      </c>
      <c r="C28" s="175"/>
      <c r="D28" s="175"/>
      <c r="E28" s="175"/>
      <c r="F28" s="175"/>
      <c r="G28" s="175"/>
      <c r="H28" s="176"/>
      <c r="I28" s="75"/>
      <c r="J28" s="75"/>
      <c r="K28" s="75"/>
      <c r="L28" s="95">
        <f t="shared" si="0"/>
        <v>0</v>
      </c>
    </row>
    <row r="29" spans="2:12" ht="16.5" thickBot="1">
      <c r="B29" s="109" t="s">
        <v>631</v>
      </c>
      <c r="C29" s="109"/>
      <c r="D29" s="109"/>
      <c r="E29" s="109"/>
      <c r="F29" s="109"/>
      <c r="G29" s="109"/>
      <c r="H29" s="109"/>
      <c r="I29" s="71"/>
      <c r="J29" s="7" t="s">
        <v>615</v>
      </c>
      <c r="K29" s="7" t="s">
        <v>615</v>
      </c>
      <c r="L29" s="95">
        <f t="shared" si="0"/>
        <v>0</v>
      </c>
    </row>
    <row r="30" spans="2:12" ht="16.5" thickBot="1">
      <c r="B30" s="109" t="s">
        <v>632</v>
      </c>
      <c r="C30" s="109"/>
      <c r="D30" s="109"/>
      <c r="E30" s="109"/>
      <c r="F30" s="109"/>
      <c r="G30" s="109"/>
      <c r="H30" s="109"/>
      <c r="I30" s="71"/>
      <c r="J30" s="7" t="s">
        <v>615</v>
      </c>
      <c r="K30" s="7" t="s">
        <v>615</v>
      </c>
      <c r="L30" s="95">
        <f t="shared" si="0"/>
        <v>0</v>
      </c>
    </row>
    <row r="31" spans="2:12" ht="16.5" thickBot="1">
      <c r="B31" s="109" t="s">
        <v>633</v>
      </c>
      <c r="C31" s="109"/>
      <c r="D31" s="109"/>
      <c r="E31" s="109"/>
      <c r="F31" s="109"/>
      <c r="G31" s="109"/>
      <c r="H31" s="109"/>
      <c r="I31" s="71"/>
      <c r="J31" s="7" t="s">
        <v>615</v>
      </c>
      <c r="K31" s="7" t="s">
        <v>615</v>
      </c>
      <c r="L31" s="95">
        <f>IF((SUM(I31:K31))=0,0,(L31/I59)*100)</f>
        <v>0</v>
      </c>
    </row>
    <row r="32" ht="16.5" thickBot="1"/>
    <row r="33" spans="2:12" ht="16.5" thickBot="1">
      <c r="B33" s="169" t="s">
        <v>637</v>
      </c>
      <c r="C33" s="169"/>
      <c r="D33" s="169"/>
      <c r="E33" s="169"/>
      <c r="F33" s="169"/>
      <c r="G33" s="169"/>
      <c r="H33" s="169"/>
      <c r="I33" s="74">
        <f>SUM(I6:I31)</f>
        <v>0</v>
      </c>
      <c r="J33" s="74">
        <f aca="true" t="shared" si="1" ref="J33:K33">SUM(J6:J31)</f>
        <v>0</v>
      </c>
      <c r="K33" s="74">
        <f t="shared" si="1"/>
        <v>0</v>
      </c>
      <c r="L33" s="92">
        <f>SUM(L6:L31)</f>
        <v>0</v>
      </c>
    </row>
    <row r="34" spans="2:9" ht="16.5" thickBot="1">
      <c r="B34" s="169" t="s">
        <v>673</v>
      </c>
      <c r="C34" s="169"/>
      <c r="D34" s="169"/>
      <c r="E34" s="169"/>
      <c r="F34" s="169"/>
      <c r="G34" s="169"/>
      <c r="H34" s="169"/>
      <c r="I34" s="94">
        <f>SUM(I33:K33)</f>
        <v>0</v>
      </c>
    </row>
    <row r="35" ht="16.5" thickBot="1"/>
    <row r="36" spans="2:13" ht="48" thickBot="1">
      <c r="B36" s="179" t="s">
        <v>667</v>
      </c>
      <c r="C36" s="180"/>
      <c r="D36" s="180"/>
      <c r="E36" s="180"/>
      <c r="F36" s="180"/>
      <c r="G36" s="180"/>
      <c r="H36" s="181"/>
      <c r="I36" s="73" t="s">
        <v>634</v>
      </c>
      <c r="J36" s="73" t="s">
        <v>636</v>
      </c>
      <c r="K36" s="73" t="s">
        <v>635</v>
      </c>
      <c r="L36" s="73" t="s">
        <v>678</v>
      </c>
      <c r="M36" s="73" t="s">
        <v>672</v>
      </c>
    </row>
    <row r="37" spans="2:13" ht="16.5" thickBot="1">
      <c r="B37" s="182" t="s">
        <v>607</v>
      </c>
      <c r="C37" s="182"/>
      <c r="D37" s="182"/>
      <c r="E37" s="182"/>
      <c r="F37" s="182"/>
      <c r="G37" s="182"/>
      <c r="H37" s="182"/>
      <c r="I37" s="97"/>
      <c r="J37" s="97"/>
      <c r="K37" s="98"/>
      <c r="L37" s="96">
        <f>SUM(I37:K37)</f>
        <v>0</v>
      </c>
      <c r="M37" s="96">
        <f>IF((SUM(I37:K37))=0,0,(M37/I34)*100)</f>
        <v>0</v>
      </c>
    </row>
    <row r="38" spans="2:13" ht="16.5" thickBot="1">
      <c r="B38" s="174" t="s">
        <v>617</v>
      </c>
      <c r="C38" s="175"/>
      <c r="D38" s="175"/>
      <c r="E38" s="175"/>
      <c r="F38" s="175"/>
      <c r="G38" s="175"/>
      <c r="H38" s="176"/>
      <c r="I38" s="97"/>
      <c r="J38" s="97"/>
      <c r="K38" s="98"/>
      <c r="L38" s="96">
        <f aca="true" t="shared" si="2" ref="L38:L41">SUM(I38:K38)</f>
        <v>0</v>
      </c>
      <c r="M38" s="96">
        <f>IF((SUM(I38:K38))=0,0,(M38/I35)*100)</f>
        <v>0</v>
      </c>
    </row>
    <row r="39" spans="2:13" ht="16.5" thickBot="1">
      <c r="B39" s="174" t="s">
        <v>501</v>
      </c>
      <c r="C39" s="175"/>
      <c r="D39" s="175"/>
      <c r="E39" s="175"/>
      <c r="F39" s="175"/>
      <c r="G39" s="175"/>
      <c r="H39" s="176"/>
      <c r="I39" s="97"/>
      <c r="J39" s="99" t="s">
        <v>615</v>
      </c>
      <c r="K39" s="97"/>
      <c r="L39" s="96">
        <f t="shared" si="2"/>
        <v>0</v>
      </c>
      <c r="M39" s="96">
        <f>IF((SUM(I39:K39))=0,0,(M39/I36)*100)</f>
        <v>0</v>
      </c>
    </row>
    <row r="40" spans="2:13" ht="16.5" thickBot="1">
      <c r="B40" s="174" t="s">
        <v>627</v>
      </c>
      <c r="C40" s="175"/>
      <c r="D40" s="175"/>
      <c r="E40" s="175"/>
      <c r="F40" s="175"/>
      <c r="G40" s="175"/>
      <c r="H40" s="176"/>
      <c r="I40" s="97"/>
      <c r="J40" s="99" t="s">
        <v>615</v>
      </c>
      <c r="K40" s="99" t="s">
        <v>615</v>
      </c>
      <c r="L40" s="96">
        <f t="shared" si="2"/>
        <v>0</v>
      </c>
      <c r="M40" s="96">
        <f>IF((SUM(I40:K40))=0,0,(M40/I37)*100)</f>
        <v>0</v>
      </c>
    </row>
    <row r="41" spans="2:13" ht="16.5" thickBot="1">
      <c r="B41" s="174" t="s">
        <v>630</v>
      </c>
      <c r="C41" s="175"/>
      <c r="D41" s="175"/>
      <c r="E41" s="175"/>
      <c r="F41" s="175"/>
      <c r="G41" s="175"/>
      <c r="H41" s="176"/>
      <c r="I41" s="97"/>
      <c r="J41" s="99" t="s">
        <v>615</v>
      </c>
      <c r="K41" s="99" t="s">
        <v>615</v>
      </c>
      <c r="L41" s="96">
        <f t="shared" si="2"/>
        <v>0</v>
      </c>
      <c r="M41" s="96">
        <f>IF((SUM(I41:K41))=0,0,(M41/I38)*100)</f>
        <v>0</v>
      </c>
    </row>
    <row r="42" spans="2:11" ht="15">
      <c r="B42" s="93"/>
      <c r="C42" s="93"/>
      <c r="D42" s="93"/>
      <c r="E42" s="93"/>
      <c r="F42" s="93"/>
      <c r="G42" s="93"/>
      <c r="H42" s="93"/>
      <c r="J42" s="91"/>
      <c r="K42" s="91"/>
    </row>
    <row r="44" ht="16.5" thickBot="1"/>
    <row r="45" spans="2:12" ht="16.5" thickBot="1">
      <c r="B45" s="170" t="s">
        <v>674</v>
      </c>
      <c r="C45" s="171"/>
      <c r="D45" s="171"/>
      <c r="E45" s="171"/>
      <c r="F45" s="171"/>
      <c r="G45" s="171"/>
      <c r="H45" s="171"/>
      <c r="I45" s="171"/>
      <c r="J45" s="171"/>
      <c r="K45" s="171"/>
      <c r="L45" s="172"/>
    </row>
    <row r="46" spans="2:12" ht="16.5" thickBot="1">
      <c r="B46" s="109"/>
      <c r="C46" s="109"/>
      <c r="D46" s="109"/>
      <c r="E46" s="109"/>
      <c r="F46" s="109"/>
      <c r="G46" s="109"/>
      <c r="H46" s="109"/>
      <c r="I46" s="109"/>
      <c r="J46" s="109"/>
      <c r="K46" s="109"/>
      <c r="L46" s="109"/>
    </row>
    <row r="47" spans="2:12" ht="16.5" thickBot="1">
      <c r="B47" s="109"/>
      <c r="C47" s="109"/>
      <c r="D47" s="109"/>
      <c r="E47" s="109"/>
      <c r="F47" s="109"/>
      <c r="G47" s="109"/>
      <c r="H47" s="109"/>
      <c r="I47" s="109"/>
      <c r="J47" s="109"/>
      <c r="K47" s="109"/>
      <c r="L47" s="109"/>
    </row>
    <row r="48" spans="2:12" ht="16.5" thickBot="1">
      <c r="B48" s="109"/>
      <c r="C48" s="109"/>
      <c r="D48" s="109"/>
      <c r="E48" s="109"/>
      <c r="F48" s="109"/>
      <c r="G48" s="109"/>
      <c r="H48" s="109"/>
      <c r="I48" s="109"/>
      <c r="J48" s="109"/>
      <c r="K48" s="109"/>
      <c r="L48" s="109"/>
    </row>
    <row r="49" spans="2:12" ht="16.5" thickBot="1">
      <c r="B49" s="109"/>
      <c r="C49" s="109"/>
      <c r="D49" s="109"/>
      <c r="E49" s="109"/>
      <c r="F49" s="109"/>
      <c r="G49" s="109"/>
      <c r="H49" s="109"/>
      <c r="I49" s="109"/>
      <c r="J49" s="109"/>
      <c r="K49" s="109"/>
      <c r="L49" s="109"/>
    </row>
    <row r="50" spans="2:12" ht="16.5" thickBot="1">
      <c r="B50" s="109"/>
      <c r="C50" s="109"/>
      <c r="D50" s="109"/>
      <c r="E50" s="109"/>
      <c r="F50" s="109"/>
      <c r="G50" s="109"/>
      <c r="H50" s="109"/>
      <c r="I50" s="109"/>
      <c r="J50" s="109"/>
      <c r="K50" s="109"/>
      <c r="L50" s="109"/>
    </row>
    <row r="51" spans="2:12" ht="16.5" thickBot="1">
      <c r="B51" s="109"/>
      <c r="C51" s="109"/>
      <c r="D51" s="109"/>
      <c r="E51" s="109"/>
      <c r="F51" s="109"/>
      <c r="G51" s="109"/>
      <c r="H51" s="109"/>
      <c r="I51" s="109"/>
      <c r="J51" s="109"/>
      <c r="K51" s="109"/>
      <c r="L51" s="109"/>
    </row>
    <row r="52" spans="2:12" ht="16.5" thickBot="1">
      <c r="B52" s="109"/>
      <c r="C52" s="109"/>
      <c r="D52" s="109"/>
      <c r="E52" s="109"/>
      <c r="F52" s="109"/>
      <c r="G52" s="109"/>
      <c r="H52" s="109"/>
      <c r="I52" s="109"/>
      <c r="J52" s="109"/>
      <c r="K52" s="109"/>
      <c r="L52" s="109"/>
    </row>
    <row r="53" spans="2:12" ht="16.5" thickBot="1">
      <c r="B53" s="109"/>
      <c r="C53" s="109"/>
      <c r="D53" s="109"/>
      <c r="E53" s="109"/>
      <c r="F53" s="109"/>
      <c r="G53" s="109"/>
      <c r="H53" s="109"/>
      <c r="I53" s="109"/>
      <c r="J53" s="109"/>
      <c r="K53" s="109"/>
      <c r="L53" s="109"/>
    </row>
    <row r="54" spans="2:12" ht="16.5" thickBot="1">
      <c r="B54" s="109"/>
      <c r="C54" s="109"/>
      <c r="D54" s="109"/>
      <c r="E54" s="109"/>
      <c r="F54" s="109"/>
      <c r="G54" s="109"/>
      <c r="H54" s="109"/>
      <c r="I54" s="109"/>
      <c r="J54" s="109"/>
      <c r="K54" s="109"/>
      <c r="L54" s="109"/>
    </row>
    <row r="55" spans="2:12" ht="16.5" thickBot="1">
      <c r="B55" s="109"/>
      <c r="C55" s="109"/>
      <c r="D55" s="109"/>
      <c r="E55" s="109"/>
      <c r="F55" s="109"/>
      <c r="G55" s="109"/>
      <c r="H55" s="109"/>
      <c r="I55" s="109"/>
      <c r="J55" s="109"/>
      <c r="K55" s="109"/>
      <c r="L55" s="109"/>
    </row>
    <row r="56" spans="2:12" ht="16.5" thickBot="1">
      <c r="B56" s="109"/>
      <c r="C56" s="109"/>
      <c r="D56" s="109"/>
      <c r="E56" s="109"/>
      <c r="F56" s="109"/>
      <c r="G56" s="109"/>
      <c r="H56" s="109"/>
      <c r="I56" s="109"/>
      <c r="J56" s="109"/>
      <c r="K56" s="109"/>
      <c r="L56" s="109"/>
    </row>
    <row r="57" spans="2:12" ht="16.5" thickBot="1">
      <c r="B57" s="109"/>
      <c r="C57" s="109"/>
      <c r="D57" s="109"/>
      <c r="E57" s="109"/>
      <c r="F57" s="109"/>
      <c r="G57" s="109"/>
      <c r="H57" s="109"/>
      <c r="I57" s="109"/>
      <c r="J57" s="109"/>
      <c r="K57" s="109"/>
      <c r="L57" s="109"/>
    </row>
    <row r="58" spans="2:12" ht="16.5" thickBot="1">
      <c r="B58" s="109"/>
      <c r="C58" s="109"/>
      <c r="D58" s="109"/>
      <c r="E58" s="109"/>
      <c r="F58" s="109"/>
      <c r="G58" s="109"/>
      <c r="H58" s="109"/>
      <c r="I58" s="109"/>
      <c r="J58" s="109"/>
      <c r="K58" s="109"/>
      <c r="L58" s="109"/>
    </row>
    <row r="60" ht="16.5" thickBot="1"/>
    <row r="61" spans="2:12" ht="16.5" thickBot="1">
      <c r="B61" s="170" t="s">
        <v>675</v>
      </c>
      <c r="C61" s="171"/>
      <c r="D61" s="171"/>
      <c r="E61" s="171"/>
      <c r="F61" s="171"/>
      <c r="G61" s="171"/>
      <c r="H61" s="171"/>
      <c r="I61" s="171"/>
      <c r="J61" s="171"/>
      <c r="K61" s="171"/>
      <c r="L61" s="172"/>
    </row>
    <row r="62" spans="2:12" ht="16.5" thickBot="1">
      <c r="B62" s="109"/>
      <c r="C62" s="109"/>
      <c r="D62" s="109"/>
      <c r="E62" s="109"/>
      <c r="F62" s="109"/>
      <c r="G62" s="109"/>
      <c r="H62" s="109"/>
      <c r="I62" s="109"/>
      <c r="J62" s="109"/>
      <c r="K62" s="109"/>
      <c r="L62" s="109"/>
    </row>
    <row r="63" spans="2:12" ht="16.5" thickBot="1">
      <c r="B63" s="109"/>
      <c r="C63" s="109"/>
      <c r="D63" s="109"/>
      <c r="E63" s="109"/>
      <c r="F63" s="109"/>
      <c r="G63" s="109"/>
      <c r="H63" s="109"/>
      <c r="I63" s="109"/>
      <c r="J63" s="109"/>
      <c r="K63" s="109"/>
      <c r="L63" s="109"/>
    </row>
    <row r="64" spans="2:12" ht="16.5" thickBot="1">
      <c r="B64" s="109"/>
      <c r="C64" s="109"/>
      <c r="D64" s="109"/>
      <c r="E64" s="109"/>
      <c r="F64" s="109"/>
      <c r="G64" s="109"/>
      <c r="H64" s="109"/>
      <c r="I64" s="109"/>
      <c r="J64" s="109"/>
      <c r="K64" s="109"/>
      <c r="L64" s="109"/>
    </row>
    <row r="65" spans="2:12" ht="16.5" thickBot="1">
      <c r="B65" s="109"/>
      <c r="C65" s="109"/>
      <c r="D65" s="109"/>
      <c r="E65" s="109"/>
      <c r="F65" s="109"/>
      <c r="G65" s="109"/>
      <c r="H65" s="109"/>
      <c r="I65" s="109"/>
      <c r="J65" s="109"/>
      <c r="K65" s="109"/>
      <c r="L65" s="109"/>
    </row>
    <row r="66" spans="2:12" ht="16.5" thickBot="1">
      <c r="B66" s="109"/>
      <c r="C66" s="109"/>
      <c r="D66" s="109"/>
      <c r="E66" s="109"/>
      <c r="F66" s="109"/>
      <c r="G66" s="109"/>
      <c r="H66" s="109"/>
      <c r="I66" s="109"/>
      <c r="J66" s="109"/>
      <c r="K66" s="109"/>
      <c r="L66" s="109"/>
    </row>
    <row r="67" spans="2:12" ht="16.5" thickBot="1">
      <c r="B67" s="109"/>
      <c r="C67" s="109"/>
      <c r="D67" s="109"/>
      <c r="E67" s="109"/>
      <c r="F67" s="109"/>
      <c r="G67" s="109"/>
      <c r="H67" s="109"/>
      <c r="I67" s="109"/>
      <c r="J67" s="109"/>
      <c r="K67" s="109"/>
      <c r="L67" s="109"/>
    </row>
    <row r="68" spans="2:12" ht="16.5" thickBot="1">
      <c r="B68" s="109"/>
      <c r="C68" s="109"/>
      <c r="D68" s="109"/>
      <c r="E68" s="109"/>
      <c r="F68" s="109"/>
      <c r="G68" s="109"/>
      <c r="H68" s="109"/>
      <c r="I68" s="109"/>
      <c r="J68" s="109"/>
      <c r="K68" s="109"/>
      <c r="L68" s="109"/>
    </row>
    <row r="69" spans="2:12" ht="16.5" thickBot="1">
      <c r="B69" s="109"/>
      <c r="C69" s="109"/>
      <c r="D69" s="109"/>
      <c r="E69" s="109"/>
      <c r="F69" s="109"/>
      <c r="G69" s="109"/>
      <c r="H69" s="109"/>
      <c r="I69" s="109"/>
      <c r="J69" s="109"/>
      <c r="K69" s="109"/>
      <c r="L69" s="109"/>
    </row>
    <row r="70" spans="2:12" ht="16.5" thickBot="1">
      <c r="B70" s="109"/>
      <c r="C70" s="109"/>
      <c r="D70" s="109"/>
      <c r="E70" s="109"/>
      <c r="F70" s="109"/>
      <c r="G70" s="109"/>
      <c r="H70" s="109"/>
      <c r="I70" s="109"/>
      <c r="J70" s="109"/>
      <c r="K70" s="109"/>
      <c r="L70" s="109"/>
    </row>
    <row r="71" spans="2:12" ht="16.5" thickBot="1">
      <c r="B71" s="109"/>
      <c r="C71" s="109"/>
      <c r="D71" s="109"/>
      <c r="E71" s="109"/>
      <c r="F71" s="109"/>
      <c r="G71" s="109"/>
      <c r="H71" s="109"/>
      <c r="I71" s="109"/>
      <c r="J71" s="109"/>
      <c r="K71" s="109"/>
      <c r="L71" s="109"/>
    </row>
    <row r="72" spans="2:12" ht="16.5" thickBot="1">
      <c r="B72" s="109"/>
      <c r="C72" s="109"/>
      <c r="D72" s="109"/>
      <c r="E72" s="109"/>
      <c r="F72" s="109"/>
      <c r="G72" s="109"/>
      <c r="H72" s="109"/>
      <c r="I72" s="109"/>
      <c r="J72" s="109"/>
      <c r="K72" s="109"/>
      <c r="L72" s="109"/>
    </row>
    <row r="73" spans="2:12" ht="16.5" thickBot="1">
      <c r="B73" s="109"/>
      <c r="C73" s="109"/>
      <c r="D73" s="109"/>
      <c r="E73" s="109"/>
      <c r="F73" s="109"/>
      <c r="G73" s="109"/>
      <c r="H73" s="109"/>
      <c r="I73" s="109"/>
      <c r="J73" s="109"/>
      <c r="K73" s="109"/>
      <c r="L73" s="109"/>
    </row>
    <row r="74" spans="2:12" ht="16.5" thickBot="1">
      <c r="B74" s="109"/>
      <c r="C74" s="109"/>
      <c r="D74" s="109"/>
      <c r="E74" s="109"/>
      <c r="F74" s="109"/>
      <c r="G74" s="109"/>
      <c r="H74" s="109"/>
      <c r="I74" s="109"/>
      <c r="J74" s="109"/>
      <c r="K74" s="109"/>
      <c r="L74" s="109"/>
    </row>
    <row r="76" ht="16.5" thickBot="1"/>
    <row r="77" spans="2:12" ht="16.5" thickBot="1">
      <c r="B77" s="170" t="s">
        <v>676</v>
      </c>
      <c r="C77" s="171"/>
      <c r="D77" s="171"/>
      <c r="E77" s="171"/>
      <c r="F77" s="171"/>
      <c r="G77" s="171"/>
      <c r="H77" s="171"/>
      <c r="I77" s="171"/>
      <c r="J77" s="171"/>
      <c r="K77" s="171"/>
      <c r="L77" s="172"/>
    </row>
    <row r="78" spans="2:12" ht="16.5" thickBot="1">
      <c r="B78" s="109"/>
      <c r="C78" s="109"/>
      <c r="D78" s="109"/>
      <c r="E78" s="109"/>
      <c r="F78" s="109"/>
      <c r="G78" s="109"/>
      <c r="H78" s="109"/>
      <c r="I78" s="109"/>
      <c r="J78" s="109"/>
      <c r="K78" s="109"/>
      <c r="L78" s="109"/>
    </row>
    <row r="79" spans="2:12" ht="16.5" thickBot="1">
      <c r="B79" s="109"/>
      <c r="C79" s="109"/>
      <c r="D79" s="109"/>
      <c r="E79" s="109"/>
      <c r="F79" s="109"/>
      <c r="G79" s="109"/>
      <c r="H79" s="109"/>
      <c r="I79" s="109"/>
      <c r="J79" s="109"/>
      <c r="K79" s="109"/>
      <c r="L79" s="109"/>
    </row>
    <row r="80" spans="2:12" ht="16.5" thickBot="1">
      <c r="B80" s="109"/>
      <c r="C80" s="109"/>
      <c r="D80" s="109"/>
      <c r="E80" s="109"/>
      <c r="F80" s="109"/>
      <c r="G80" s="109"/>
      <c r="H80" s="109"/>
      <c r="I80" s="109"/>
      <c r="J80" s="109"/>
      <c r="K80" s="109"/>
      <c r="L80" s="109"/>
    </row>
    <row r="81" spans="2:12" ht="16.5" thickBot="1">
      <c r="B81" s="109"/>
      <c r="C81" s="109"/>
      <c r="D81" s="109"/>
      <c r="E81" s="109"/>
      <c r="F81" s="109"/>
      <c r="G81" s="109"/>
      <c r="H81" s="109"/>
      <c r="I81" s="109"/>
      <c r="J81" s="109"/>
      <c r="K81" s="109"/>
      <c r="L81" s="109"/>
    </row>
    <row r="82" spans="2:12" ht="16.5" thickBot="1">
      <c r="B82" s="109"/>
      <c r="C82" s="109"/>
      <c r="D82" s="109"/>
      <c r="E82" s="109"/>
      <c r="F82" s="109"/>
      <c r="G82" s="109"/>
      <c r="H82" s="109"/>
      <c r="I82" s="109"/>
      <c r="J82" s="109"/>
      <c r="K82" s="109"/>
      <c r="L82" s="109"/>
    </row>
    <row r="83" spans="2:12" ht="16.5" thickBot="1">
      <c r="B83" s="109"/>
      <c r="C83" s="109"/>
      <c r="D83" s="109"/>
      <c r="E83" s="109"/>
      <c r="F83" s="109"/>
      <c r="G83" s="109"/>
      <c r="H83" s="109"/>
      <c r="I83" s="109"/>
      <c r="J83" s="109"/>
      <c r="K83" s="109"/>
      <c r="L83" s="109"/>
    </row>
    <row r="84" spans="2:12" ht="16.5" thickBot="1">
      <c r="B84" s="109"/>
      <c r="C84" s="109"/>
      <c r="D84" s="109"/>
      <c r="E84" s="109"/>
      <c r="F84" s="109"/>
      <c r="G84" s="109"/>
      <c r="H84" s="109"/>
      <c r="I84" s="109"/>
      <c r="J84" s="109"/>
      <c r="K84" s="109"/>
      <c r="L84" s="109"/>
    </row>
    <row r="85" spans="2:12" ht="16.5" thickBot="1">
      <c r="B85" s="109"/>
      <c r="C85" s="109"/>
      <c r="D85" s="109"/>
      <c r="E85" s="109"/>
      <c r="F85" s="109"/>
      <c r="G85" s="109"/>
      <c r="H85" s="109"/>
      <c r="I85" s="109"/>
      <c r="J85" s="109"/>
      <c r="K85" s="109"/>
      <c r="L85" s="109"/>
    </row>
    <row r="86" spans="2:12" ht="16.5" thickBot="1">
      <c r="B86" s="109"/>
      <c r="C86" s="109"/>
      <c r="D86" s="109"/>
      <c r="E86" s="109"/>
      <c r="F86" s="109"/>
      <c r="G86" s="109"/>
      <c r="H86" s="109"/>
      <c r="I86" s="109"/>
      <c r="J86" s="109"/>
      <c r="K86" s="109"/>
      <c r="L86" s="109"/>
    </row>
    <row r="87" spans="2:12" ht="16.5" thickBot="1">
      <c r="B87" s="109"/>
      <c r="C87" s="109"/>
      <c r="D87" s="109"/>
      <c r="E87" s="109"/>
      <c r="F87" s="109"/>
      <c r="G87" s="109"/>
      <c r="H87" s="109"/>
      <c r="I87" s="109"/>
      <c r="J87" s="109"/>
      <c r="K87" s="109"/>
      <c r="L87" s="109"/>
    </row>
    <row r="88" spans="2:12" ht="16.5" thickBot="1">
      <c r="B88" s="109"/>
      <c r="C88" s="109"/>
      <c r="D88" s="109"/>
      <c r="E88" s="109"/>
      <c r="F88" s="109"/>
      <c r="G88" s="109"/>
      <c r="H88" s="109"/>
      <c r="I88" s="109"/>
      <c r="J88" s="109"/>
      <c r="K88" s="109"/>
      <c r="L88" s="109"/>
    </row>
    <row r="89" spans="2:12" ht="16.5" thickBot="1">
      <c r="B89" s="109"/>
      <c r="C89" s="109"/>
      <c r="D89" s="109"/>
      <c r="E89" s="109"/>
      <c r="F89" s="109"/>
      <c r="G89" s="109"/>
      <c r="H89" s="109"/>
      <c r="I89" s="109"/>
      <c r="J89" s="109"/>
      <c r="K89" s="109"/>
      <c r="L89" s="109"/>
    </row>
    <row r="90" spans="2:12" ht="16.5" thickBot="1">
      <c r="B90" s="109"/>
      <c r="C90" s="109"/>
      <c r="D90" s="109"/>
      <c r="E90" s="109"/>
      <c r="F90" s="109"/>
      <c r="G90" s="109"/>
      <c r="H90" s="109"/>
      <c r="I90" s="109"/>
      <c r="J90" s="109"/>
      <c r="K90" s="109"/>
      <c r="L90" s="109"/>
    </row>
    <row r="92" ht="16.5" thickBot="1"/>
    <row r="93" spans="2:12" ht="16.5" thickBot="1">
      <c r="B93" s="122" t="s">
        <v>458</v>
      </c>
      <c r="C93" s="122"/>
      <c r="D93" s="122"/>
      <c r="E93" s="122"/>
      <c r="F93" s="122"/>
      <c r="G93" s="122"/>
      <c r="H93" s="122" t="s">
        <v>677</v>
      </c>
      <c r="I93" s="122"/>
      <c r="J93" s="122"/>
      <c r="K93" s="122"/>
      <c r="L93" s="122"/>
    </row>
    <row r="94" spans="2:12" ht="16.5" thickBot="1">
      <c r="B94" s="109"/>
      <c r="C94" s="109"/>
      <c r="D94" s="109"/>
      <c r="E94" s="109"/>
      <c r="F94" s="109"/>
      <c r="G94" s="109"/>
      <c r="H94" s="109"/>
      <c r="I94" s="109"/>
      <c r="J94" s="109"/>
      <c r="K94" s="109"/>
      <c r="L94" s="109"/>
    </row>
    <row r="95" spans="2:12" ht="16.5" thickBot="1">
      <c r="B95" s="109"/>
      <c r="C95" s="109"/>
      <c r="D95" s="109"/>
      <c r="E95" s="109"/>
      <c r="F95" s="109"/>
      <c r="G95" s="109"/>
      <c r="H95" s="109"/>
      <c r="I95" s="109"/>
      <c r="J95" s="109"/>
      <c r="K95" s="109"/>
      <c r="L95" s="109"/>
    </row>
    <row r="96" spans="2:12" ht="16.5" thickBot="1">
      <c r="B96" s="109"/>
      <c r="C96" s="109"/>
      <c r="D96" s="109"/>
      <c r="E96" s="109"/>
      <c r="F96" s="109"/>
      <c r="G96" s="109"/>
      <c r="H96" s="109"/>
      <c r="I96" s="109"/>
      <c r="J96" s="109"/>
      <c r="K96" s="109"/>
      <c r="L96" s="109"/>
    </row>
    <row r="97" spans="2:12" ht="16.5" thickBot="1">
      <c r="B97" s="109"/>
      <c r="C97" s="109"/>
      <c r="D97" s="109"/>
      <c r="E97" s="109"/>
      <c r="F97" s="109"/>
      <c r="G97" s="109"/>
      <c r="H97" s="109"/>
      <c r="I97" s="109"/>
      <c r="J97" s="109"/>
      <c r="K97" s="109"/>
      <c r="L97" s="109"/>
    </row>
    <row r="98" spans="2:12" ht="16.5" thickBot="1">
      <c r="B98" s="109"/>
      <c r="C98" s="109"/>
      <c r="D98" s="109"/>
      <c r="E98" s="109"/>
      <c r="F98" s="109"/>
      <c r="G98" s="109"/>
      <c r="H98" s="109"/>
      <c r="I98" s="109"/>
      <c r="J98" s="109"/>
      <c r="K98" s="109"/>
      <c r="L98" s="109"/>
    </row>
    <row r="99" spans="2:12" ht="16.5" thickBot="1">
      <c r="B99" s="109"/>
      <c r="C99" s="109"/>
      <c r="D99" s="109"/>
      <c r="E99" s="109"/>
      <c r="F99" s="109"/>
      <c r="G99" s="109"/>
      <c r="H99" s="109"/>
      <c r="I99" s="109"/>
      <c r="J99" s="109"/>
      <c r="K99" s="109"/>
      <c r="L99" s="109"/>
    </row>
    <row r="100" spans="2:12" ht="16.5" thickBot="1">
      <c r="B100" s="109"/>
      <c r="C100" s="109"/>
      <c r="D100" s="109"/>
      <c r="E100" s="109"/>
      <c r="F100" s="109"/>
      <c r="G100" s="109"/>
      <c r="H100" s="109"/>
      <c r="I100" s="109"/>
      <c r="J100" s="109"/>
      <c r="K100" s="109"/>
      <c r="L100" s="109"/>
    </row>
    <row r="101" spans="2:12" ht="16.5" thickBot="1">
      <c r="B101" s="109"/>
      <c r="C101" s="109"/>
      <c r="D101" s="109"/>
      <c r="E101" s="109"/>
      <c r="F101" s="109"/>
      <c r="G101" s="109"/>
      <c r="H101" s="109"/>
      <c r="I101" s="109"/>
      <c r="J101" s="109"/>
      <c r="K101" s="109"/>
      <c r="L101" s="109"/>
    </row>
    <row r="102" spans="2:12" ht="16.5" thickBot="1">
      <c r="B102" s="109"/>
      <c r="C102" s="109"/>
      <c r="D102" s="109"/>
      <c r="E102" s="109"/>
      <c r="F102" s="109"/>
      <c r="G102" s="109"/>
      <c r="H102" s="109"/>
      <c r="I102" s="109"/>
      <c r="J102" s="109"/>
      <c r="K102" s="109"/>
      <c r="L102" s="109"/>
    </row>
    <row r="103" spans="2:12" ht="16.5" thickBot="1">
      <c r="B103" s="109"/>
      <c r="C103" s="109"/>
      <c r="D103" s="109"/>
      <c r="E103" s="109"/>
      <c r="F103" s="109"/>
      <c r="G103" s="109"/>
      <c r="H103" s="109"/>
      <c r="I103" s="109"/>
      <c r="J103" s="109"/>
      <c r="K103" s="109"/>
      <c r="L103" s="109"/>
    </row>
    <row r="104" spans="2:12" ht="16.5" thickBot="1">
      <c r="B104" s="109"/>
      <c r="C104" s="109"/>
      <c r="D104" s="109"/>
      <c r="E104" s="109"/>
      <c r="F104" s="109"/>
      <c r="G104" s="109"/>
      <c r="H104" s="109"/>
      <c r="I104" s="109"/>
      <c r="J104" s="109"/>
      <c r="K104" s="109"/>
      <c r="L104" s="109"/>
    </row>
    <row r="105" spans="2:12" ht="16.5" thickBot="1">
      <c r="B105" s="109"/>
      <c r="C105" s="109"/>
      <c r="D105" s="109"/>
      <c r="E105" s="109"/>
      <c r="F105" s="109"/>
      <c r="G105" s="109"/>
      <c r="H105" s="109"/>
      <c r="I105" s="109"/>
      <c r="J105" s="109"/>
      <c r="K105" s="109"/>
      <c r="L105" s="109"/>
    </row>
    <row r="106" spans="2:12" ht="16.5" thickBot="1">
      <c r="B106" s="109"/>
      <c r="C106" s="109"/>
      <c r="D106" s="109"/>
      <c r="E106" s="109"/>
      <c r="F106" s="109"/>
      <c r="G106" s="109"/>
      <c r="H106" s="109"/>
      <c r="I106" s="109"/>
      <c r="J106" s="109"/>
      <c r="K106" s="109"/>
      <c r="L106" s="109"/>
    </row>
    <row r="108" ht="16.5" thickBot="1"/>
    <row r="109" spans="2:17" ht="16.5" thickBot="1">
      <c r="B109" s="122" t="s">
        <v>678</v>
      </c>
      <c r="C109" s="122"/>
      <c r="D109" s="122"/>
      <c r="E109" s="122"/>
      <c r="F109" s="122"/>
      <c r="G109" s="122"/>
      <c r="H109" s="122" t="s">
        <v>678</v>
      </c>
      <c r="I109" s="122"/>
      <c r="J109" s="122"/>
      <c r="K109" s="122"/>
      <c r="L109" s="122"/>
      <c r="M109" s="173"/>
      <c r="N109" s="173"/>
      <c r="O109" s="173"/>
      <c r="P109" s="173"/>
      <c r="Q109" s="173"/>
    </row>
    <row r="110" spans="2:17" ht="16.5" thickBot="1">
      <c r="B110" s="109"/>
      <c r="C110" s="109"/>
      <c r="D110" s="109"/>
      <c r="E110" s="109"/>
      <c r="F110" s="109"/>
      <c r="G110" s="109"/>
      <c r="H110" s="109"/>
      <c r="I110" s="109"/>
      <c r="J110" s="109"/>
      <c r="K110" s="109"/>
      <c r="L110" s="109"/>
      <c r="M110" s="177"/>
      <c r="N110" s="177"/>
      <c r="O110" s="177"/>
      <c r="P110" s="177"/>
      <c r="Q110" s="177"/>
    </row>
    <row r="111" spans="2:17" ht="16.5" thickBot="1">
      <c r="B111" s="109"/>
      <c r="C111" s="109"/>
      <c r="D111" s="109"/>
      <c r="E111" s="109"/>
      <c r="F111" s="109"/>
      <c r="G111" s="109"/>
      <c r="H111" s="109"/>
      <c r="I111" s="109"/>
      <c r="J111" s="109"/>
      <c r="K111" s="109"/>
      <c r="L111" s="109"/>
      <c r="M111" s="177"/>
      <c r="N111" s="177"/>
      <c r="O111" s="177"/>
      <c r="P111" s="177"/>
      <c r="Q111" s="177"/>
    </row>
    <row r="112" spans="2:17" ht="16.5" thickBot="1">
      <c r="B112" s="109"/>
      <c r="C112" s="109"/>
      <c r="D112" s="109"/>
      <c r="E112" s="109"/>
      <c r="F112" s="109"/>
      <c r="G112" s="109"/>
      <c r="H112" s="109"/>
      <c r="I112" s="109"/>
      <c r="J112" s="109"/>
      <c r="K112" s="109"/>
      <c r="L112" s="109"/>
      <c r="M112" s="177"/>
      <c r="N112" s="177"/>
      <c r="O112" s="177"/>
      <c r="P112" s="177"/>
      <c r="Q112" s="177"/>
    </row>
    <row r="113" spans="2:17" ht="16.5" thickBot="1">
      <c r="B113" s="109"/>
      <c r="C113" s="109"/>
      <c r="D113" s="109"/>
      <c r="E113" s="109"/>
      <c r="F113" s="109"/>
      <c r="G113" s="109"/>
      <c r="H113" s="109"/>
      <c r="I113" s="109"/>
      <c r="J113" s="109"/>
      <c r="K113" s="109"/>
      <c r="L113" s="109"/>
      <c r="M113" s="177"/>
      <c r="N113" s="177"/>
      <c r="O113" s="177"/>
      <c r="P113" s="177"/>
      <c r="Q113" s="177"/>
    </row>
    <row r="114" spans="2:17" ht="16.5" thickBot="1">
      <c r="B114" s="109"/>
      <c r="C114" s="109"/>
      <c r="D114" s="109"/>
      <c r="E114" s="109"/>
      <c r="F114" s="109"/>
      <c r="G114" s="109"/>
      <c r="H114" s="109"/>
      <c r="I114" s="109"/>
      <c r="J114" s="109"/>
      <c r="K114" s="109"/>
      <c r="L114" s="109"/>
      <c r="M114" s="177"/>
      <c r="N114" s="177"/>
      <c r="O114" s="177"/>
      <c r="P114" s="177"/>
      <c r="Q114" s="177"/>
    </row>
    <row r="115" spans="2:17" ht="16.5" thickBot="1">
      <c r="B115" s="109"/>
      <c r="C115" s="109"/>
      <c r="D115" s="109"/>
      <c r="E115" s="109"/>
      <c r="F115" s="109"/>
      <c r="G115" s="109"/>
      <c r="H115" s="109"/>
      <c r="I115" s="109"/>
      <c r="J115" s="109"/>
      <c r="K115" s="109"/>
      <c r="L115" s="109"/>
      <c r="M115" s="177"/>
      <c r="N115" s="177"/>
      <c r="O115" s="177"/>
      <c r="P115" s="177"/>
      <c r="Q115" s="177"/>
    </row>
    <row r="116" spans="2:17" ht="16.5" thickBot="1">
      <c r="B116" s="109"/>
      <c r="C116" s="109"/>
      <c r="D116" s="109"/>
      <c r="E116" s="109"/>
      <c r="F116" s="109"/>
      <c r="G116" s="109"/>
      <c r="H116" s="109"/>
      <c r="I116" s="109"/>
      <c r="J116" s="109"/>
      <c r="K116" s="109"/>
      <c r="L116" s="109"/>
      <c r="M116" s="177"/>
      <c r="N116" s="177"/>
      <c r="O116" s="177"/>
      <c r="P116" s="177"/>
      <c r="Q116" s="177"/>
    </row>
    <row r="117" spans="2:17" ht="16.5" thickBot="1">
      <c r="B117" s="109"/>
      <c r="C117" s="109"/>
      <c r="D117" s="109"/>
      <c r="E117" s="109"/>
      <c r="F117" s="109"/>
      <c r="G117" s="109"/>
      <c r="H117" s="109"/>
      <c r="I117" s="109"/>
      <c r="J117" s="109"/>
      <c r="K117" s="109"/>
      <c r="L117" s="109"/>
      <c r="M117" s="177"/>
      <c r="N117" s="177"/>
      <c r="O117" s="177"/>
      <c r="P117" s="177"/>
      <c r="Q117" s="177"/>
    </row>
    <row r="118" spans="2:17" ht="16.5" thickBot="1">
      <c r="B118" s="109"/>
      <c r="C118" s="109"/>
      <c r="D118" s="109"/>
      <c r="E118" s="109"/>
      <c r="F118" s="109"/>
      <c r="G118" s="109"/>
      <c r="H118" s="109"/>
      <c r="I118" s="109"/>
      <c r="J118" s="109"/>
      <c r="K118" s="109"/>
      <c r="L118" s="109"/>
      <c r="M118" s="177"/>
      <c r="N118" s="177"/>
      <c r="O118" s="177"/>
      <c r="P118" s="177"/>
      <c r="Q118" s="177"/>
    </row>
    <row r="119" spans="2:17" ht="16.5" thickBot="1">
      <c r="B119" s="109"/>
      <c r="C119" s="109"/>
      <c r="D119" s="109"/>
      <c r="E119" s="109"/>
      <c r="F119" s="109"/>
      <c r="G119" s="109"/>
      <c r="H119" s="109"/>
      <c r="I119" s="109"/>
      <c r="J119" s="109"/>
      <c r="K119" s="109"/>
      <c r="L119" s="109"/>
      <c r="M119" s="177"/>
      <c r="N119" s="177"/>
      <c r="O119" s="177"/>
      <c r="P119" s="177"/>
      <c r="Q119" s="177"/>
    </row>
    <row r="120" spans="2:17" ht="16.5" thickBot="1">
      <c r="B120" s="109"/>
      <c r="C120" s="109"/>
      <c r="D120" s="109"/>
      <c r="E120" s="109"/>
      <c r="F120" s="109"/>
      <c r="G120" s="109"/>
      <c r="H120" s="109"/>
      <c r="I120" s="109"/>
      <c r="J120" s="109"/>
      <c r="K120" s="109"/>
      <c r="L120" s="109"/>
      <c r="M120" s="177"/>
      <c r="N120" s="177"/>
      <c r="O120" s="177"/>
      <c r="P120" s="177"/>
      <c r="Q120" s="177"/>
    </row>
    <row r="121" spans="2:17" ht="16.5" thickBot="1">
      <c r="B121" s="109"/>
      <c r="C121" s="109"/>
      <c r="D121" s="109"/>
      <c r="E121" s="109"/>
      <c r="F121" s="109"/>
      <c r="G121" s="109"/>
      <c r="H121" s="109"/>
      <c r="I121" s="109"/>
      <c r="J121" s="109"/>
      <c r="K121" s="109"/>
      <c r="L121" s="109"/>
      <c r="M121" s="177"/>
      <c r="N121" s="177"/>
      <c r="O121" s="177"/>
      <c r="P121" s="177"/>
      <c r="Q121" s="177"/>
    </row>
    <row r="122" spans="2:17" ht="16.5" thickBot="1">
      <c r="B122" s="109"/>
      <c r="C122" s="109"/>
      <c r="D122" s="109"/>
      <c r="E122" s="109"/>
      <c r="F122" s="109"/>
      <c r="G122" s="109"/>
      <c r="H122" s="109"/>
      <c r="I122" s="109"/>
      <c r="J122" s="109"/>
      <c r="K122" s="109"/>
      <c r="L122" s="109"/>
      <c r="M122" s="177"/>
      <c r="N122" s="177"/>
      <c r="O122" s="177"/>
      <c r="P122" s="177"/>
      <c r="Q122" s="177"/>
    </row>
  </sheetData>
  <mergeCells count="55">
    <mergeCell ref="B5:H5"/>
    <mergeCell ref="B6:H6"/>
    <mergeCell ref="B7:H7"/>
    <mergeCell ref="B14:H14"/>
    <mergeCell ref="B8:H8"/>
    <mergeCell ref="B9:H9"/>
    <mergeCell ref="B10:H10"/>
    <mergeCell ref="B11:H11"/>
    <mergeCell ref="B12:H12"/>
    <mergeCell ref="B13:H13"/>
    <mergeCell ref="B22:H22"/>
    <mergeCell ref="B23:H23"/>
    <mergeCell ref="B24:H24"/>
    <mergeCell ref="B15:H15"/>
    <mergeCell ref="B16:H16"/>
    <mergeCell ref="B17:H17"/>
    <mergeCell ref="B18:H18"/>
    <mergeCell ref="B19:H19"/>
    <mergeCell ref="H46:L58"/>
    <mergeCell ref="B1:C1"/>
    <mergeCell ref="B36:H36"/>
    <mergeCell ref="B37:H37"/>
    <mergeCell ref="B38:H38"/>
    <mergeCell ref="B39:H39"/>
    <mergeCell ref="B33:H33"/>
    <mergeCell ref="B28:H28"/>
    <mergeCell ref="B25:H25"/>
    <mergeCell ref="B20:H20"/>
    <mergeCell ref="B26:H26"/>
    <mergeCell ref="B27:H27"/>
    <mergeCell ref="B29:H29"/>
    <mergeCell ref="B30:H30"/>
    <mergeCell ref="B31:H31"/>
    <mergeCell ref="B21:H21"/>
    <mergeCell ref="M110:Q122"/>
    <mergeCell ref="B109:G109"/>
    <mergeCell ref="H109:L109"/>
    <mergeCell ref="B110:G122"/>
    <mergeCell ref="H110:L122"/>
    <mergeCell ref="B34:H34"/>
    <mergeCell ref="B45:L45"/>
    <mergeCell ref="B61:L61"/>
    <mergeCell ref="B77:L77"/>
    <mergeCell ref="M109:Q109"/>
    <mergeCell ref="B78:G90"/>
    <mergeCell ref="H78:L90"/>
    <mergeCell ref="B93:G93"/>
    <mergeCell ref="H93:L93"/>
    <mergeCell ref="B94:G106"/>
    <mergeCell ref="H94:L106"/>
    <mergeCell ref="B62:G74"/>
    <mergeCell ref="H62:L74"/>
    <mergeCell ref="B40:H40"/>
    <mergeCell ref="B41:H41"/>
    <mergeCell ref="B46:G58"/>
  </mergeCells>
  <hyperlinks>
    <hyperlink ref="B1:C1" location="'Información general'!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8000860214233"/>
  </sheetPr>
  <dimension ref="B1:E88"/>
  <sheetViews>
    <sheetView showGridLines="0" workbookViewId="0" topLeftCell="A1">
      <selection activeCell="B91" sqref="B91"/>
    </sheetView>
  </sheetViews>
  <sheetFormatPr defaultColWidth="11.421875" defaultRowHeight="15"/>
  <cols>
    <col min="1" max="1" width="11.421875" style="1" customWidth="1"/>
    <col min="2" max="2" width="48.421875" style="1" customWidth="1"/>
    <col min="3" max="3" width="30.421875" style="1" customWidth="1"/>
    <col min="4" max="4" width="27.421875" style="1" customWidth="1"/>
    <col min="5" max="5" width="28.140625" style="1" customWidth="1"/>
    <col min="6" max="16384" width="11.421875" style="1" customWidth="1"/>
  </cols>
  <sheetData>
    <row r="1" ht="18.75">
      <c r="B1" s="81" t="s">
        <v>656</v>
      </c>
    </row>
    <row r="3" spans="2:5" ht="19.5" thickBot="1">
      <c r="B3" s="11" t="s">
        <v>16</v>
      </c>
      <c r="C3" s="10"/>
      <c r="D3" s="10"/>
      <c r="E3" s="10"/>
    </row>
    <row r="4" ht="16.5" thickBot="1"/>
    <row r="5" spans="2:5" ht="16.5" thickBot="1">
      <c r="B5" s="9" t="s">
        <v>20</v>
      </c>
      <c r="C5" s="122" t="s">
        <v>21</v>
      </c>
      <c r="D5" s="122"/>
      <c r="E5" s="122"/>
    </row>
    <row r="6" spans="2:5" ht="16.5" thickBot="1">
      <c r="B6" s="7" t="s">
        <v>1</v>
      </c>
      <c r="C6" s="109"/>
      <c r="D6" s="109"/>
      <c r="E6" s="109"/>
    </row>
    <row r="7" spans="2:5" ht="16.5" thickBot="1">
      <c r="B7" s="7" t="s">
        <v>17</v>
      </c>
      <c r="C7" s="109"/>
      <c r="D7" s="109"/>
      <c r="E7" s="109"/>
    </row>
    <row r="8" spans="2:5" ht="16.5" thickBot="1">
      <c r="B8" s="7" t="s">
        <v>18</v>
      </c>
      <c r="C8" s="109"/>
      <c r="D8" s="109"/>
      <c r="E8" s="109"/>
    </row>
    <row r="9" spans="2:5" ht="16.5" thickBot="1">
      <c r="B9" s="7" t="s">
        <v>19</v>
      </c>
      <c r="C9" s="109"/>
      <c r="D9" s="109"/>
      <c r="E9" s="109"/>
    </row>
    <row r="10" spans="2:5" ht="16.5" thickBot="1">
      <c r="B10" s="7" t="s">
        <v>22</v>
      </c>
      <c r="C10" s="109"/>
      <c r="D10" s="109"/>
      <c r="E10" s="109"/>
    </row>
    <row r="11" spans="2:5" ht="16.5" thickBot="1">
      <c r="B11" s="7" t="s">
        <v>23</v>
      </c>
      <c r="C11" s="109"/>
      <c r="D11" s="109"/>
      <c r="E11" s="109"/>
    </row>
    <row r="12" spans="2:5" ht="16.5" thickBot="1">
      <c r="B12" s="7" t="s">
        <v>24</v>
      </c>
      <c r="C12" s="109"/>
      <c r="D12" s="109"/>
      <c r="E12" s="109"/>
    </row>
    <row r="13" spans="2:5" ht="32.25" thickBot="1">
      <c r="B13" s="8" t="s">
        <v>25</v>
      </c>
      <c r="C13" s="109"/>
      <c r="D13" s="109"/>
      <c r="E13" s="109"/>
    </row>
    <row r="14" spans="2:5" ht="16.5" thickBot="1">
      <c r="B14" s="7" t="s">
        <v>26</v>
      </c>
      <c r="C14" s="109"/>
      <c r="D14" s="109"/>
      <c r="E14" s="109"/>
    </row>
    <row r="15" spans="2:5" ht="16.5" thickBot="1">
      <c r="B15" s="7" t="s">
        <v>27</v>
      </c>
      <c r="C15" s="109"/>
      <c r="D15" s="109"/>
      <c r="E15" s="109"/>
    </row>
    <row r="16" spans="2:5" ht="16.5" thickBot="1">
      <c r="B16" s="7" t="s">
        <v>28</v>
      </c>
      <c r="C16" s="109"/>
      <c r="D16" s="109"/>
      <c r="E16" s="109"/>
    </row>
    <row r="17" spans="2:5" ht="16.5" thickBot="1">
      <c r="B17" s="7" t="s">
        <v>29</v>
      </c>
      <c r="C17" s="109"/>
      <c r="D17" s="109"/>
      <c r="E17" s="109"/>
    </row>
    <row r="20" spans="2:5" ht="19.5" thickBot="1">
      <c r="B20" s="11" t="s">
        <v>30</v>
      </c>
      <c r="C20" s="10"/>
      <c r="D20" s="10"/>
      <c r="E20" s="10"/>
    </row>
    <row r="21" ht="16.5" thickBot="1"/>
    <row r="22" spans="2:5" ht="16.5" thickBot="1">
      <c r="B22" s="109"/>
      <c r="C22" s="109"/>
      <c r="D22" s="109"/>
      <c r="E22" s="109"/>
    </row>
    <row r="23" spans="2:5" ht="16.5" thickBot="1">
      <c r="B23" s="109"/>
      <c r="C23" s="109"/>
      <c r="D23" s="109"/>
      <c r="E23" s="109"/>
    </row>
    <row r="24" spans="2:5" ht="16.5" thickBot="1">
      <c r="B24" s="109"/>
      <c r="C24" s="109"/>
      <c r="D24" s="109"/>
      <c r="E24" s="109"/>
    </row>
    <row r="25" spans="2:5" ht="16.5" thickBot="1">
      <c r="B25" s="109"/>
      <c r="C25" s="109"/>
      <c r="D25" s="109"/>
      <c r="E25" s="109"/>
    </row>
    <row r="26" spans="2:5" ht="16.5" thickBot="1">
      <c r="B26" s="109"/>
      <c r="C26" s="109"/>
      <c r="D26" s="109"/>
      <c r="E26" s="109"/>
    </row>
    <row r="27" spans="2:5" ht="16.5" thickBot="1">
      <c r="B27" s="109"/>
      <c r="C27" s="109"/>
      <c r="D27" s="109"/>
      <c r="E27" s="109"/>
    </row>
    <row r="28" spans="2:5" ht="16.5" thickBot="1">
      <c r="B28" s="109"/>
      <c r="C28" s="109"/>
      <c r="D28" s="109"/>
      <c r="E28" s="109"/>
    </row>
    <row r="29" spans="2:5" ht="16.5" thickBot="1">
      <c r="B29" s="109"/>
      <c r="C29" s="109"/>
      <c r="D29" s="109"/>
      <c r="E29" s="109"/>
    </row>
    <row r="30" spans="2:5" ht="16.5" thickBot="1">
      <c r="B30" s="109"/>
      <c r="C30" s="109"/>
      <c r="D30" s="109"/>
      <c r="E30" s="109"/>
    </row>
    <row r="31" spans="2:5" ht="16.5" thickBot="1">
      <c r="B31" s="109"/>
      <c r="C31" s="109"/>
      <c r="D31" s="109"/>
      <c r="E31" s="109"/>
    </row>
    <row r="32" spans="2:5" ht="16.5" thickBot="1">
      <c r="B32" s="109"/>
      <c r="C32" s="109"/>
      <c r="D32" s="109"/>
      <c r="E32" s="109"/>
    </row>
    <row r="33" spans="2:5" ht="16.5" thickBot="1">
      <c r="B33" s="109"/>
      <c r="C33" s="109"/>
      <c r="D33" s="109"/>
      <c r="E33" s="109"/>
    </row>
    <row r="34" spans="2:5" ht="16.5" thickBot="1">
      <c r="B34" s="109"/>
      <c r="C34" s="109"/>
      <c r="D34" s="109"/>
      <c r="E34" s="109"/>
    </row>
    <row r="35" spans="2:5" ht="16.5" thickBot="1">
      <c r="B35" s="109"/>
      <c r="C35" s="109"/>
      <c r="D35" s="109"/>
      <c r="E35" s="109"/>
    </row>
    <row r="36" spans="2:5" ht="16.5" thickBot="1">
      <c r="B36" s="109"/>
      <c r="C36" s="109"/>
      <c r="D36" s="109"/>
      <c r="E36" s="109"/>
    </row>
    <row r="37" spans="2:5" ht="16.5" thickBot="1">
      <c r="B37" s="109"/>
      <c r="C37" s="109"/>
      <c r="D37" s="109"/>
      <c r="E37" s="109"/>
    </row>
    <row r="38" spans="2:5" ht="16.5" thickBot="1">
      <c r="B38" s="109"/>
      <c r="C38" s="109"/>
      <c r="D38" s="109"/>
      <c r="E38" s="109"/>
    </row>
    <row r="39" spans="2:5" ht="16.5" thickBot="1">
      <c r="B39" s="109"/>
      <c r="C39" s="109"/>
      <c r="D39" s="109"/>
      <c r="E39" s="109"/>
    </row>
    <row r="40" spans="2:5" ht="16.5" thickBot="1">
      <c r="B40" s="109"/>
      <c r="C40" s="109"/>
      <c r="D40" s="109"/>
      <c r="E40" s="109"/>
    </row>
    <row r="41" spans="2:5" ht="16.5" thickBot="1">
      <c r="B41" s="109"/>
      <c r="C41" s="109"/>
      <c r="D41" s="109"/>
      <c r="E41" s="109"/>
    </row>
    <row r="42" spans="2:5" ht="16.5" thickBot="1">
      <c r="B42" s="109"/>
      <c r="C42" s="109"/>
      <c r="D42" s="109"/>
      <c r="E42" s="109"/>
    </row>
    <row r="43" spans="2:5" ht="16.5" thickBot="1">
      <c r="B43" s="109"/>
      <c r="C43" s="109"/>
      <c r="D43" s="109"/>
      <c r="E43" s="109"/>
    </row>
    <row r="45" spans="2:5" ht="19.5" thickBot="1">
      <c r="B45" s="11" t="s">
        <v>638</v>
      </c>
      <c r="C45" s="10"/>
      <c r="D45" s="10"/>
      <c r="E45" s="10"/>
    </row>
    <row r="46" ht="16.5" thickBot="1"/>
    <row r="47" spans="2:5" ht="16.5" thickBot="1">
      <c r="B47" s="9" t="s">
        <v>31</v>
      </c>
      <c r="C47" s="9" t="s">
        <v>32</v>
      </c>
      <c r="D47" s="9" t="s">
        <v>33</v>
      </c>
      <c r="E47" s="9" t="s">
        <v>34</v>
      </c>
    </row>
    <row r="48" spans="2:5" ht="16.5" thickBot="1">
      <c r="B48" s="7"/>
      <c r="C48" s="7"/>
      <c r="D48" s="7"/>
      <c r="E48" s="7"/>
    </row>
    <row r="49" spans="2:5" ht="16.5" thickBot="1">
      <c r="B49" s="7"/>
      <c r="C49" s="7"/>
      <c r="D49" s="7"/>
      <c r="E49" s="7"/>
    </row>
    <row r="50" spans="2:5" ht="16.5" thickBot="1">
      <c r="B50" s="7"/>
      <c r="C50" s="7"/>
      <c r="D50" s="7"/>
      <c r="E50" s="7"/>
    </row>
    <row r="51" spans="2:5" ht="16.5" thickBot="1">
      <c r="B51" s="7"/>
      <c r="C51" s="7"/>
      <c r="D51" s="7"/>
      <c r="E51" s="7"/>
    </row>
    <row r="52" spans="2:5" ht="16.5" thickBot="1">
      <c r="B52" s="7"/>
      <c r="C52" s="7"/>
      <c r="D52" s="7"/>
      <c r="E52" s="7"/>
    </row>
    <row r="53" spans="2:5" ht="16.5" thickBot="1">
      <c r="B53" s="7"/>
      <c r="C53" s="7"/>
      <c r="D53" s="7"/>
      <c r="E53" s="7"/>
    </row>
    <row r="54" spans="2:5" ht="16.5" thickBot="1">
      <c r="B54" s="7"/>
      <c r="C54" s="7"/>
      <c r="D54" s="7"/>
      <c r="E54" s="7"/>
    </row>
    <row r="55" spans="2:5" ht="16.5" thickBot="1">
      <c r="B55" s="7"/>
      <c r="C55" s="7"/>
      <c r="D55" s="7"/>
      <c r="E55" s="7"/>
    </row>
    <row r="56" spans="2:5" ht="16.5" thickBot="1">
      <c r="B56" s="7"/>
      <c r="C56" s="7"/>
      <c r="D56" s="7"/>
      <c r="E56" s="7"/>
    </row>
    <row r="57" spans="2:5" ht="16.5" thickBot="1">
      <c r="B57" s="7"/>
      <c r="C57" s="7"/>
      <c r="D57" s="7"/>
      <c r="E57" s="7"/>
    </row>
    <row r="60" spans="2:5" ht="19.5" thickBot="1">
      <c r="B60" s="11" t="s">
        <v>35</v>
      </c>
      <c r="C60" s="10"/>
      <c r="D60" s="10"/>
      <c r="E60" s="10"/>
    </row>
    <row r="61" ht="16.5" thickBot="1"/>
    <row r="62" spans="2:5" ht="157.5" customHeight="1" thickBot="1">
      <c r="B62" s="12" t="s">
        <v>38</v>
      </c>
      <c r="C62" s="109"/>
      <c r="D62" s="109"/>
      <c r="E62" s="109"/>
    </row>
    <row r="63" spans="2:5" ht="66.75" customHeight="1" thickBot="1">
      <c r="B63" s="12" t="s">
        <v>39</v>
      </c>
      <c r="C63" s="109"/>
      <c r="D63" s="109"/>
      <c r="E63" s="109"/>
    </row>
    <row r="64" spans="2:5" ht="16.5" thickBot="1">
      <c r="B64" s="7" t="s">
        <v>36</v>
      </c>
      <c r="C64" s="125" t="s">
        <v>37</v>
      </c>
      <c r="D64" s="109"/>
      <c r="E64" s="109"/>
    </row>
    <row r="65" spans="2:5" ht="16.5" thickBot="1">
      <c r="B65" s="126" t="s">
        <v>40</v>
      </c>
      <c r="C65" s="127"/>
      <c r="D65" s="127"/>
      <c r="E65" s="128"/>
    </row>
    <row r="66" spans="2:5" ht="16.5" thickBot="1">
      <c r="B66" s="85" t="s">
        <v>607</v>
      </c>
      <c r="C66" s="123"/>
      <c r="D66" s="123"/>
      <c r="E66" s="124"/>
    </row>
    <row r="67" spans="2:5" ht="16.5" thickBot="1">
      <c r="B67" s="85" t="s">
        <v>617</v>
      </c>
      <c r="C67" s="123"/>
      <c r="D67" s="123"/>
      <c r="E67" s="124"/>
    </row>
    <row r="68" spans="2:5" ht="16.5" thickBot="1">
      <c r="B68" s="85" t="s">
        <v>501</v>
      </c>
      <c r="C68" s="82"/>
      <c r="D68" s="82"/>
      <c r="E68" s="83"/>
    </row>
    <row r="69" spans="2:5" ht="16.5" thickBot="1">
      <c r="B69" s="85" t="s">
        <v>657</v>
      </c>
      <c r="C69" s="82"/>
      <c r="D69" s="82"/>
      <c r="E69" s="83"/>
    </row>
    <row r="70" spans="2:5" ht="32.25" thickBot="1">
      <c r="B70" s="85" t="s">
        <v>658</v>
      </c>
      <c r="C70" s="123"/>
      <c r="D70" s="123"/>
      <c r="E70" s="124"/>
    </row>
    <row r="71" spans="2:5" ht="95.25" customHeight="1" thickBot="1">
      <c r="B71" s="84" t="s">
        <v>41</v>
      </c>
      <c r="C71" s="109"/>
      <c r="D71" s="109"/>
      <c r="E71" s="109"/>
    </row>
    <row r="74" spans="2:5" ht="19.5" thickBot="1">
      <c r="B74" s="11" t="s">
        <v>42</v>
      </c>
      <c r="C74" s="10"/>
      <c r="D74" s="10"/>
      <c r="E74" s="10"/>
    </row>
    <row r="75" ht="16.5" thickBot="1"/>
    <row r="76" spans="2:5" ht="16.5" thickBot="1">
      <c r="B76" s="122" t="s">
        <v>659</v>
      </c>
      <c r="C76" s="122"/>
      <c r="D76" s="122"/>
      <c r="E76" s="122"/>
    </row>
    <row r="77" spans="2:5" ht="16.5" thickBot="1">
      <c r="B77" s="7" t="s">
        <v>43</v>
      </c>
      <c r="C77" s="109"/>
      <c r="D77" s="109"/>
      <c r="E77" s="109"/>
    </row>
    <row r="78" spans="2:5" ht="16.5" thickBot="1">
      <c r="B78" s="7" t="s">
        <v>32</v>
      </c>
      <c r="C78" s="109"/>
      <c r="D78" s="109"/>
      <c r="E78" s="109"/>
    </row>
    <row r="79" spans="2:5" ht="16.5" thickBot="1">
      <c r="B79" s="7" t="s">
        <v>44</v>
      </c>
      <c r="C79" s="109"/>
      <c r="D79" s="109"/>
      <c r="E79" s="109"/>
    </row>
    <row r="80" spans="2:5" ht="16.5" thickBot="1">
      <c r="B80" s="7" t="s">
        <v>45</v>
      </c>
      <c r="C80" s="109"/>
      <c r="D80" s="109"/>
      <c r="E80" s="109"/>
    </row>
    <row r="81" spans="2:5" ht="16.5" thickBot="1">
      <c r="B81" s="7" t="s">
        <v>34</v>
      </c>
      <c r="C81" s="109"/>
      <c r="D81" s="109"/>
      <c r="E81" s="109"/>
    </row>
    <row r="82" ht="16.5" thickBot="1"/>
    <row r="83" spans="2:5" ht="16.5" thickBot="1">
      <c r="B83" s="122" t="s">
        <v>660</v>
      </c>
      <c r="C83" s="122"/>
      <c r="D83" s="122"/>
      <c r="E83" s="122"/>
    </row>
    <row r="84" spans="2:5" ht="16.5" thickBot="1">
      <c r="B84" s="7" t="s">
        <v>43</v>
      </c>
      <c r="C84" s="109"/>
      <c r="D84" s="109"/>
      <c r="E84" s="109"/>
    </row>
    <row r="85" spans="2:5" ht="16.5" thickBot="1">
      <c r="B85" s="7" t="s">
        <v>32</v>
      </c>
      <c r="C85" s="109"/>
      <c r="D85" s="109"/>
      <c r="E85" s="109"/>
    </row>
    <row r="86" spans="2:5" ht="16.5" thickBot="1">
      <c r="B86" s="7" t="s">
        <v>44</v>
      </c>
      <c r="C86" s="109"/>
      <c r="D86" s="109"/>
      <c r="E86" s="109"/>
    </row>
    <row r="87" spans="2:5" ht="16.5" thickBot="1">
      <c r="B87" s="7" t="s">
        <v>45</v>
      </c>
      <c r="C87" s="109"/>
      <c r="D87" s="109"/>
      <c r="E87" s="109"/>
    </row>
    <row r="88" spans="2:5" ht="16.5" thickBot="1">
      <c r="B88" s="7" t="s">
        <v>34</v>
      </c>
      <c r="C88" s="109"/>
      <c r="D88" s="109"/>
      <c r="E88" s="109"/>
    </row>
  </sheetData>
  <mergeCells count="34">
    <mergeCell ref="C81:E81"/>
    <mergeCell ref="B76:E76"/>
    <mergeCell ref="C71:E71"/>
    <mergeCell ref="C77:E77"/>
    <mergeCell ref="C78:E78"/>
    <mergeCell ref="C79:E79"/>
    <mergeCell ref="C80:E80"/>
    <mergeCell ref="B22:E43"/>
    <mergeCell ref="C62:E62"/>
    <mergeCell ref="C63:E63"/>
    <mergeCell ref="C64:E64"/>
    <mergeCell ref="B65:E65"/>
    <mergeCell ref="C66:E66"/>
    <mergeCell ref="C67:E67"/>
    <mergeCell ref="C70:E70"/>
    <mergeCell ref="C10:E10"/>
    <mergeCell ref="C5:E5"/>
    <mergeCell ref="C6:E6"/>
    <mergeCell ref="C7:E7"/>
    <mergeCell ref="C8:E8"/>
    <mergeCell ref="C9:E9"/>
    <mergeCell ref="C11:E11"/>
    <mergeCell ref="C12:E12"/>
    <mergeCell ref="C13:E13"/>
    <mergeCell ref="C14:E14"/>
    <mergeCell ref="C15:E15"/>
    <mergeCell ref="C16:E16"/>
    <mergeCell ref="C17:E17"/>
    <mergeCell ref="C88:E88"/>
    <mergeCell ref="B83:E83"/>
    <mergeCell ref="C84:E84"/>
    <mergeCell ref="C85:E85"/>
    <mergeCell ref="C86:E86"/>
    <mergeCell ref="C87:E87"/>
  </mergeCells>
  <hyperlinks>
    <hyperlink ref="B1" location="'Información general'!A1" display="Inicio"/>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sheetPr>
  <dimension ref="A1:J23"/>
  <sheetViews>
    <sheetView showGridLines="0" workbookViewId="0" topLeftCell="F1">
      <selection activeCell="J6" sqref="J6"/>
    </sheetView>
  </sheetViews>
  <sheetFormatPr defaultColWidth="11.421875" defaultRowHeight="15"/>
  <cols>
    <col min="1" max="1" width="11.421875" style="1" customWidth="1"/>
    <col min="2" max="2" width="45.57421875" style="1" customWidth="1"/>
    <col min="3" max="3" width="46.57421875" style="1" customWidth="1"/>
    <col min="4" max="4" width="16.421875" style="1" customWidth="1"/>
    <col min="5" max="6" width="45.421875" style="1" customWidth="1"/>
    <col min="7" max="7" width="23.140625" style="1" customWidth="1"/>
    <col min="8" max="8" width="34.8515625" style="1" customWidth="1"/>
    <col min="9" max="9" width="42.8515625" style="1" customWidth="1"/>
    <col min="10" max="10" width="36.7109375" style="1" customWidth="1"/>
    <col min="11" max="16384" width="11.421875" style="1" customWidth="1"/>
  </cols>
  <sheetData>
    <row r="1" ht="18.75">
      <c r="B1" s="81" t="s">
        <v>656</v>
      </c>
    </row>
    <row r="3" spans="2:9" ht="19.5" thickBot="1">
      <c r="B3" s="11" t="s">
        <v>46</v>
      </c>
      <c r="C3" s="10"/>
      <c r="D3" s="10"/>
      <c r="E3" s="10"/>
      <c r="F3" s="10"/>
      <c r="G3" s="10"/>
      <c r="H3" s="10"/>
      <c r="I3" s="10"/>
    </row>
    <row r="4" ht="16.5" thickBot="1"/>
    <row r="5" spans="2:10" ht="16.5" thickBot="1">
      <c r="B5" s="9" t="s">
        <v>47</v>
      </c>
      <c r="C5" s="9" t="s">
        <v>48</v>
      </c>
      <c r="D5" s="9" t="s">
        <v>53</v>
      </c>
      <c r="E5" s="9" t="s">
        <v>49</v>
      </c>
      <c r="F5" s="9" t="s">
        <v>44</v>
      </c>
      <c r="G5" s="9" t="s">
        <v>45</v>
      </c>
      <c r="H5" s="9" t="s">
        <v>34</v>
      </c>
      <c r="I5" s="9" t="s">
        <v>50</v>
      </c>
      <c r="J5" s="76" t="s">
        <v>663</v>
      </c>
    </row>
    <row r="6" spans="1:10" ht="48" thickBot="1">
      <c r="A6" s="13" t="s">
        <v>51</v>
      </c>
      <c r="B6" s="14" t="s">
        <v>57</v>
      </c>
      <c r="C6" s="14" t="s">
        <v>52</v>
      </c>
      <c r="D6" s="14">
        <v>2017</v>
      </c>
      <c r="E6" s="14" t="s">
        <v>54</v>
      </c>
      <c r="F6" s="14" t="s">
        <v>58</v>
      </c>
      <c r="G6" s="14">
        <v>23456788</v>
      </c>
      <c r="H6" s="15" t="s">
        <v>55</v>
      </c>
      <c r="I6" s="15" t="s">
        <v>56</v>
      </c>
      <c r="J6" s="86" t="s">
        <v>664</v>
      </c>
    </row>
    <row r="7" spans="2:10" ht="16.5" thickBot="1">
      <c r="B7" s="5"/>
      <c r="C7" s="5"/>
      <c r="D7" s="5"/>
      <c r="E7" s="5"/>
      <c r="F7" s="5"/>
      <c r="G7" s="5"/>
      <c r="H7" s="5"/>
      <c r="I7" s="5"/>
      <c r="J7" s="77"/>
    </row>
    <row r="8" spans="2:10" ht="16.5" thickBot="1">
      <c r="B8" s="5"/>
      <c r="C8" s="5"/>
      <c r="D8" s="5"/>
      <c r="E8" s="5"/>
      <c r="F8" s="5"/>
      <c r="G8" s="5"/>
      <c r="H8" s="5"/>
      <c r="I8" s="5"/>
      <c r="J8" s="77"/>
    </row>
    <row r="9" spans="2:10" ht="16.5" thickBot="1">
      <c r="B9" s="5"/>
      <c r="C9" s="5"/>
      <c r="D9" s="5"/>
      <c r="E9" s="5"/>
      <c r="F9" s="5"/>
      <c r="G9" s="5"/>
      <c r="H9" s="5"/>
      <c r="I9" s="5"/>
      <c r="J9" s="77"/>
    </row>
    <row r="10" spans="2:10" ht="16.5" thickBot="1">
      <c r="B10" s="5"/>
      <c r="C10" s="5"/>
      <c r="D10" s="5"/>
      <c r="E10" s="5"/>
      <c r="F10" s="5"/>
      <c r="G10" s="5"/>
      <c r="H10" s="5"/>
      <c r="I10" s="5"/>
      <c r="J10" s="77"/>
    </row>
    <row r="11" spans="2:10" ht="16.5" thickBot="1">
      <c r="B11" s="5"/>
      <c r="C11" s="5"/>
      <c r="D11" s="5"/>
      <c r="E11" s="5"/>
      <c r="F11" s="5"/>
      <c r="G11" s="5"/>
      <c r="H11" s="5"/>
      <c r="I11" s="5"/>
      <c r="J11" s="77"/>
    </row>
    <row r="12" spans="2:10" ht="16.5" thickBot="1">
      <c r="B12" s="5"/>
      <c r="C12" s="5"/>
      <c r="D12" s="5"/>
      <c r="E12" s="5"/>
      <c r="F12" s="5"/>
      <c r="G12" s="5"/>
      <c r="H12" s="5"/>
      <c r="I12" s="5"/>
      <c r="J12" s="77"/>
    </row>
    <row r="13" spans="2:10" ht="16.5" thickBot="1">
      <c r="B13" s="5"/>
      <c r="C13" s="5"/>
      <c r="D13" s="5"/>
      <c r="E13" s="5"/>
      <c r="F13" s="5"/>
      <c r="G13" s="5"/>
      <c r="H13" s="5"/>
      <c r="I13" s="5"/>
      <c r="J13" s="77"/>
    </row>
    <row r="14" spans="2:10" ht="16.5" thickBot="1">
      <c r="B14" s="5"/>
      <c r="C14" s="5"/>
      <c r="D14" s="5"/>
      <c r="E14" s="5"/>
      <c r="F14" s="5"/>
      <c r="G14" s="5"/>
      <c r="H14" s="5"/>
      <c r="I14" s="5"/>
      <c r="J14" s="77"/>
    </row>
    <row r="15" spans="2:10" ht="16.5" thickBot="1">
      <c r="B15" s="5"/>
      <c r="C15" s="5"/>
      <c r="D15" s="5"/>
      <c r="E15" s="5"/>
      <c r="F15" s="5"/>
      <c r="G15" s="5"/>
      <c r="H15" s="5"/>
      <c r="I15" s="5"/>
      <c r="J15" s="77"/>
    </row>
    <row r="16" spans="2:10" ht="16.5" thickBot="1">
      <c r="B16" s="5"/>
      <c r="C16" s="5"/>
      <c r="D16" s="5"/>
      <c r="E16" s="5"/>
      <c r="F16" s="5"/>
      <c r="G16" s="5"/>
      <c r="H16" s="5"/>
      <c r="I16" s="5"/>
      <c r="J16" s="77"/>
    </row>
    <row r="17" spans="2:10" ht="16.5" thickBot="1">
      <c r="B17" s="5"/>
      <c r="C17" s="5"/>
      <c r="D17" s="5"/>
      <c r="E17" s="5"/>
      <c r="F17" s="5"/>
      <c r="G17" s="5"/>
      <c r="H17" s="5"/>
      <c r="I17" s="5"/>
      <c r="J17" s="77"/>
    </row>
    <row r="18" spans="2:10" ht="16.5" thickBot="1">
      <c r="B18" s="5"/>
      <c r="C18" s="5"/>
      <c r="D18" s="5"/>
      <c r="E18" s="5"/>
      <c r="F18" s="5"/>
      <c r="G18" s="5"/>
      <c r="H18" s="5"/>
      <c r="I18" s="5"/>
      <c r="J18" s="77"/>
    </row>
    <row r="19" spans="2:10" ht="16.5" thickBot="1">
      <c r="B19" s="5"/>
      <c r="C19" s="5"/>
      <c r="D19" s="5"/>
      <c r="E19" s="5"/>
      <c r="F19" s="5"/>
      <c r="G19" s="5"/>
      <c r="H19" s="5"/>
      <c r="I19" s="5"/>
      <c r="J19" s="77"/>
    </row>
    <row r="20" spans="2:10" ht="16.5" thickBot="1">
      <c r="B20" s="5"/>
      <c r="C20" s="5"/>
      <c r="D20" s="5"/>
      <c r="E20" s="5"/>
      <c r="F20" s="5"/>
      <c r="G20" s="5"/>
      <c r="H20" s="5"/>
      <c r="I20" s="5"/>
      <c r="J20" s="77"/>
    </row>
    <row r="21" spans="2:10" ht="16.5" thickBot="1">
      <c r="B21" s="5"/>
      <c r="C21" s="5"/>
      <c r="D21" s="5"/>
      <c r="E21" s="5"/>
      <c r="F21" s="5"/>
      <c r="G21" s="5"/>
      <c r="H21" s="5"/>
      <c r="I21" s="5"/>
      <c r="J21" s="77"/>
    </row>
    <row r="22" spans="2:10" ht="16.5" thickBot="1">
      <c r="B22" s="5"/>
      <c r="C22" s="5"/>
      <c r="D22" s="5"/>
      <c r="E22" s="5"/>
      <c r="F22" s="5"/>
      <c r="G22" s="5"/>
      <c r="H22" s="5"/>
      <c r="I22" s="5"/>
      <c r="J22" s="77"/>
    </row>
    <row r="23" spans="2:10" ht="16.5" thickBot="1">
      <c r="B23" s="5"/>
      <c r="C23" s="5"/>
      <c r="D23" s="5"/>
      <c r="E23" s="5"/>
      <c r="F23" s="5"/>
      <c r="G23" s="5"/>
      <c r="H23" s="5"/>
      <c r="I23" s="5"/>
      <c r="J23" s="77"/>
    </row>
  </sheetData>
  <hyperlinks>
    <hyperlink ref="H6" r:id="rId1" display="mailto:pgonzalez@ice.go.cr"/>
    <hyperlink ref="I6" r:id="rId2" display="http://www.linkelectricidad.com/"/>
    <hyperlink ref="B1" location="'Información general'!A1" display="Inicio"/>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8000860214233"/>
  </sheetPr>
  <dimension ref="B1:H243"/>
  <sheetViews>
    <sheetView showGridLines="0" tabSelected="1" workbookViewId="0" topLeftCell="A16">
      <selection activeCell="F27" sqref="F27"/>
    </sheetView>
  </sheetViews>
  <sheetFormatPr defaultColWidth="11.421875" defaultRowHeight="15"/>
  <cols>
    <col min="1" max="2" width="11.421875" style="1" customWidth="1"/>
    <col min="3" max="3" width="51.7109375" style="1" bestFit="1" customWidth="1"/>
    <col min="4" max="4" width="42.421875" style="1" bestFit="1" customWidth="1"/>
    <col min="5" max="5" width="18.140625" style="1" bestFit="1" customWidth="1"/>
    <col min="6" max="6" width="9.8515625" style="1" bestFit="1" customWidth="1"/>
    <col min="7" max="7" width="13.57421875" style="1" bestFit="1" customWidth="1"/>
    <col min="8" max="8" width="23.28125" style="1" bestFit="1" customWidth="1"/>
    <col min="9" max="16384" width="11.421875" style="1" customWidth="1"/>
  </cols>
  <sheetData>
    <row r="1" ht="18.75">
      <c r="C1" s="81" t="s">
        <v>656</v>
      </c>
    </row>
    <row r="3" spans="3:8" ht="19.5" thickBot="1">
      <c r="C3" s="11" t="s">
        <v>353</v>
      </c>
      <c r="D3" s="10"/>
      <c r="E3" s="10"/>
      <c r="F3" s="10"/>
      <c r="G3" s="10"/>
      <c r="H3" s="10"/>
    </row>
    <row r="4" ht="16.5" thickBot="1"/>
    <row r="5" spans="3:8" ht="16.5" thickBot="1">
      <c r="C5" s="153" t="s">
        <v>354</v>
      </c>
      <c r="D5" s="153"/>
      <c r="E5" s="153"/>
      <c r="F5" s="153"/>
      <c r="G5" s="153"/>
      <c r="H5" s="153"/>
    </row>
    <row r="6" spans="3:8" ht="16.5" thickBot="1">
      <c r="C6" s="136" t="s">
        <v>59</v>
      </c>
      <c r="D6" s="136" t="s">
        <v>60</v>
      </c>
      <c r="E6" s="136" t="s">
        <v>61</v>
      </c>
      <c r="F6" s="136"/>
      <c r="G6" s="136"/>
      <c r="H6" s="136" t="s">
        <v>62</v>
      </c>
    </row>
    <row r="7" spans="3:8" ht="16.5" thickBot="1">
      <c r="C7" s="136"/>
      <c r="D7" s="136"/>
      <c r="E7" s="16" t="s">
        <v>63</v>
      </c>
      <c r="F7" s="16" t="s">
        <v>64</v>
      </c>
      <c r="G7" s="17" t="s">
        <v>65</v>
      </c>
      <c r="H7" s="136"/>
    </row>
    <row r="8" spans="2:8" ht="16.5" customHeight="1" thickBot="1">
      <c r="B8" s="135" t="s">
        <v>501</v>
      </c>
      <c r="C8" s="18" t="s">
        <v>66</v>
      </c>
      <c r="D8" s="19" t="s">
        <v>67</v>
      </c>
      <c r="E8" s="20">
        <v>0.0581</v>
      </c>
      <c r="F8" s="21" t="s">
        <v>68</v>
      </c>
      <c r="G8" s="31" t="s">
        <v>68</v>
      </c>
      <c r="H8" s="132" t="s">
        <v>69</v>
      </c>
    </row>
    <row r="9" spans="2:8" ht="16.5" thickBot="1">
      <c r="B9" s="135"/>
      <c r="C9" s="18" t="s">
        <v>70</v>
      </c>
      <c r="D9" s="19" t="s">
        <v>71</v>
      </c>
      <c r="E9" s="20">
        <f>4/1000</f>
        <v>0.004</v>
      </c>
      <c r="F9" s="21" t="s">
        <v>68</v>
      </c>
      <c r="G9" s="32">
        <f>0.3/1000</f>
        <v>0.0003</v>
      </c>
      <c r="H9" s="133"/>
    </row>
    <row r="10" spans="2:8" ht="16.5" thickBot="1">
      <c r="B10" s="135"/>
      <c r="C10" s="18" t="s">
        <v>72</v>
      </c>
      <c r="D10" s="19" t="s">
        <v>73</v>
      </c>
      <c r="E10" s="20">
        <f>2/1000</f>
        <v>0.002</v>
      </c>
      <c r="F10" s="21" t="s">
        <v>68</v>
      </c>
      <c r="G10" s="31" t="s">
        <v>68</v>
      </c>
      <c r="H10" s="133"/>
    </row>
    <row r="11" spans="2:8" ht="16.5" thickBot="1">
      <c r="B11" s="135"/>
      <c r="C11" s="18" t="s">
        <v>74</v>
      </c>
      <c r="D11" s="19" t="s">
        <v>75</v>
      </c>
      <c r="E11" s="23">
        <v>2.63</v>
      </c>
      <c r="F11" s="21" t="s">
        <v>68</v>
      </c>
      <c r="G11" s="31" t="s">
        <v>68</v>
      </c>
      <c r="H11" s="133"/>
    </row>
    <row r="12" spans="2:8" ht="16.5" thickBot="1">
      <c r="B12" s="135"/>
      <c r="C12" s="18" t="s">
        <v>76</v>
      </c>
      <c r="D12" s="19" t="s">
        <v>75</v>
      </c>
      <c r="E12" s="20">
        <v>4.38</v>
      </c>
      <c r="F12" s="21" t="s">
        <v>68</v>
      </c>
      <c r="G12" s="31" t="s">
        <v>68</v>
      </c>
      <c r="H12" s="133"/>
    </row>
    <row r="13" spans="2:8" ht="16.5" thickBot="1">
      <c r="B13" s="135"/>
      <c r="C13" s="18" t="s">
        <v>77</v>
      </c>
      <c r="D13" s="19" t="s">
        <v>75</v>
      </c>
      <c r="E13" s="20">
        <v>0.876</v>
      </c>
      <c r="F13" s="21" t="s">
        <v>68</v>
      </c>
      <c r="G13" s="31" t="s">
        <v>68</v>
      </c>
      <c r="H13" s="133"/>
    </row>
    <row r="14" spans="2:8" ht="16.5" thickBot="1">
      <c r="B14" s="135"/>
      <c r="C14" s="18" t="s">
        <v>78</v>
      </c>
      <c r="D14" s="19" t="s">
        <v>79</v>
      </c>
      <c r="E14" s="23">
        <v>0.2</v>
      </c>
      <c r="F14" s="21" t="s">
        <v>68</v>
      </c>
      <c r="G14" s="31" t="s">
        <v>68</v>
      </c>
      <c r="H14" s="133"/>
    </row>
    <row r="15" spans="2:8" ht="16.5" thickBot="1">
      <c r="B15" s="135"/>
      <c r="C15" s="18" t="s">
        <v>80</v>
      </c>
      <c r="D15" s="19" t="s">
        <v>79</v>
      </c>
      <c r="E15" s="23">
        <v>0.2</v>
      </c>
      <c r="F15" s="21" t="s">
        <v>68</v>
      </c>
      <c r="G15" s="31" t="s">
        <v>68</v>
      </c>
      <c r="H15" s="133"/>
    </row>
    <row r="16" spans="2:8" ht="16.5" thickBot="1">
      <c r="B16" s="135"/>
      <c r="C16" s="18" t="s">
        <v>81</v>
      </c>
      <c r="D16" s="19" t="s">
        <v>79</v>
      </c>
      <c r="E16" s="23">
        <v>0.05</v>
      </c>
      <c r="F16" s="21" t="s">
        <v>68</v>
      </c>
      <c r="G16" s="31" t="s">
        <v>68</v>
      </c>
      <c r="H16" s="133"/>
    </row>
    <row r="17" spans="2:8" ht="16.5" thickBot="1">
      <c r="B17" s="135"/>
      <c r="C17" s="18" t="s">
        <v>82</v>
      </c>
      <c r="D17" s="19" t="s">
        <v>79</v>
      </c>
      <c r="E17" s="23">
        <v>0.025</v>
      </c>
      <c r="F17" s="21" t="s">
        <v>68</v>
      </c>
      <c r="G17" s="31" t="s">
        <v>68</v>
      </c>
      <c r="H17" s="133"/>
    </row>
    <row r="18" spans="2:8" ht="16.5" thickBot="1">
      <c r="B18" s="137" t="s">
        <v>457</v>
      </c>
      <c r="C18" s="18" t="s">
        <v>83</v>
      </c>
      <c r="D18" s="19" t="s">
        <v>84</v>
      </c>
      <c r="E18" s="22" t="s">
        <v>68</v>
      </c>
      <c r="F18" s="24">
        <v>0.057</v>
      </c>
      <c r="G18" s="31" t="s">
        <v>68</v>
      </c>
      <c r="H18" s="133"/>
    </row>
    <row r="19" spans="2:8" ht="16.5" thickBot="1">
      <c r="B19" s="137"/>
      <c r="C19" s="18" t="s">
        <v>85</v>
      </c>
      <c r="D19" s="19" t="s">
        <v>84</v>
      </c>
      <c r="E19" s="22" t="s">
        <v>68</v>
      </c>
      <c r="F19" s="24">
        <v>0.0824</v>
      </c>
      <c r="G19" s="31" t="s">
        <v>68</v>
      </c>
      <c r="H19" s="133"/>
    </row>
    <row r="20" spans="2:8" ht="16.5" thickBot="1">
      <c r="B20" s="137"/>
      <c r="C20" s="18" t="s">
        <v>86</v>
      </c>
      <c r="D20" s="19" t="s">
        <v>84</v>
      </c>
      <c r="E20" s="22" t="s">
        <v>68</v>
      </c>
      <c r="F20" s="24">
        <v>0.0771</v>
      </c>
      <c r="G20" s="31" t="s">
        <v>68</v>
      </c>
      <c r="H20" s="133"/>
    </row>
    <row r="21" spans="2:8" ht="16.5" thickBot="1">
      <c r="B21" s="137"/>
      <c r="C21" s="18" t="s">
        <v>87</v>
      </c>
      <c r="D21" s="19" t="s">
        <v>84</v>
      </c>
      <c r="E21" s="22" t="s">
        <v>68</v>
      </c>
      <c r="F21" s="24">
        <v>0.13</v>
      </c>
      <c r="G21" s="31" t="s">
        <v>68</v>
      </c>
      <c r="H21" s="133"/>
    </row>
    <row r="22" spans="2:8" ht="16.5" thickBot="1">
      <c r="B22" s="137"/>
      <c r="C22" s="18" t="s">
        <v>454</v>
      </c>
      <c r="D22" s="19" t="s">
        <v>84</v>
      </c>
      <c r="E22" s="22" t="s">
        <v>68</v>
      </c>
      <c r="F22" s="24">
        <v>0.117</v>
      </c>
      <c r="G22" s="31" t="s">
        <v>68</v>
      </c>
      <c r="H22" s="133"/>
    </row>
    <row r="23" spans="2:8" ht="16.5" thickBot="1">
      <c r="B23" s="137"/>
      <c r="C23" s="18" t="s">
        <v>455</v>
      </c>
      <c r="D23" s="19" t="s">
        <v>84</v>
      </c>
      <c r="E23" s="22" t="s">
        <v>68</v>
      </c>
      <c r="F23" s="24">
        <v>0.0381</v>
      </c>
      <c r="G23" s="31" t="s">
        <v>68</v>
      </c>
      <c r="H23" s="133"/>
    </row>
    <row r="24" spans="2:8" ht="16.5" thickBot="1">
      <c r="B24" s="137"/>
      <c r="C24" s="18" t="s">
        <v>456</v>
      </c>
      <c r="D24" s="19" t="s">
        <v>84</v>
      </c>
      <c r="E24" s="22" t="s">
        <v>68</v>
      </c>
      <c r="F24" s="24">
        <v>0.0557</v>
      </c>
      <c r="G24" s="31" t="s">
        <v>68</v>
      </c>
      <c r="H24" s="133"/>
    </row>
    <row r="25" spans="2:8" ht="16.5" thickBot="1">
      <c r="B25" s="137"/>
      <c r="C25" s="18" t="s">
        <v>680</v>
      </c>
      <c r="D25" s="19" t="s">
        <v>84</v>
      </c>
      <c r="E25" s="22" t="s">
        <v>68</v>
      </c>
      <c r="F25" s="24">
        <v>0.0754</v>
      </c>
      <c r="G25" s="31"/>
      <c r="H25" s="133"/>
    </row>
    <row r="26" spans="2:8" ht="16.5" thickBot="1">
      <c r="B26" s="137"/>
      <c r="C26" s="18" t="s">
        <v>681</v>
      </c>
      <c r="D26" s="19" t="s">
        <v>84</v>
      </c>
      <c r="E26" s="22" t="s">
        <v>68</v>
      </c>
      <c r="F26" s="24">
        <v>0.0395</v>
      </c>
      <c r="G26" s="31"/>
      <c r="H26" s="133"/>
    </row>
    <row r="27" spans="2:8" ht="16.5" thickBot="1">
      <c r="B27" s="137"/>
      <c r="C27" s="18" t="s">
        <v>88</v>
      </c>
      <c r="D27" s="19" t="s">
        <v>89</v>
      </c>
      <c r="E27" s="22" t="s">
        <v>68</v>
      </c>
      <c r="F27" s="20">
        <v>2.231</v>
      </c>
      <c r="G27" s="31" t="s">
        <v>68</v>
      </c>
      <c r="H27" s="133"/>
    </row>
    <row r="28" spans="2:8" ht="16.5" thickBot="1">
      <c r="B28" s="137"/>
      <c r="C28" s="18" t="s">
        <v>90</v>
      </c>
      <c r="D28" s="19" t="s">
        <v>89</v>
      </c>
      <c r="E28" s="22" t="s">
        <v>68</v>
      </c>
      <c r="F28" s="20">
        <v>2.613</v>
      </c>
      <c r="G28" s="31" t="s">
        <v>68</v>
      </c>
      <c r="H28" s="133"/>
    </row>
    <row r="29" spans="2:8" ht="16.5" thickBot="1">
      <c r="B29" s="137"/>
      <c r="C29" s="18" t="s">
        <v>91</v>
      </c>
      <c r="D29" s="25" t="s">
        <v>89</v>
      </c>
      <c r="E29" s="22" t="s">
        <v>68</v>
      </c>
      <c r="F29" s="20">
        <v>3.101</v>
      </c>
      <c r="G29" s="31" t="s">
        <v>68</v>
      </c>
      <c r="H29" s="133"/>
    </row>
    <row r="30" spans="2:8" ht="16.5" thickBot="1">
      <c r="B30" s="137"/>
      <c r="C30" s="18" t="s">
        <v>92</v>
      </c>
      <c r="D30" s="25" t="s">
        <v>89</v>
      </c>
      <c r="E30" s="22" t="s">
        <v>68</v>
      </c>
      <c r="F30" s="20">
        <v>2.541</v>
      </c>
      <c r="G30" s="31" t="s">
        <v>68</v>
      </c>
      <c r="H30" s="133"/>
    </row>
    <row r="31" spans="2:8" ht="16.5" thickBot="1">
      <c r="B31" s="137"/>
      <c r="C31" s="18" t="s">
        <v>93</v>
      </c>
      <c r="D31" s="25" t="s">
        <v>89</v>
      </c>
      <c r="E31" s="22" t="s">
        <v>68</v>
      </c>
      <c r="F31" s="20">
        <v>1.611</v>
      </c>
      <c r="G31" s="31" t="s">
        <v>68</v>
      </c>
      <c r="H31" s="133"/>
    </row>
    <row r="32" spans="2:8" ht="16.5" thickBot="1">
      <c r="B32" s="137"/>
      <c r="C32" s="18" t="s">
        <v>94</v>
      </c>
      <c r="D32" s="25" t="s">
        <v>89</v>
      </c>
      <c r="E32" s="22" t="s">
        <v>68</v>
      </c>
      <c r="F32" s="20">
        <v>2.227</v>
      </c>
      <c r="G32" s="31" t="s">
        <v>68</v>
      </c>
      <c r="H32" s="133"/>
    </row>
    <row r="33" spans="2:8" ht="16.5" thickBot="1">
      <c r="B33" s="137"/>
      <c r="C33" s="18" t="s">
        <v>95</v>
      </c>
      <c r="D33" s="25" t="s">
        <v>89</v>
      </c>
      <c r="E33" s="22" t="s">
        <v>68</v>
      </c>
      <c r="F33" s="20">
        <v>2.505</v>
      </c>
      <c r="G33" s="31" t="s">
        <v>68</v>
      </c>
      <c r="H33" s="133"/>
    </row>
    <row r="34" spans="2:8" ht="16.5" thickBot="1">
      <c r="B34" s="137"/>
      <c r="C34" s="18" t="s">
        <v>96</v>
      </c>
      <c r="D34" s="25" t="s">
        <v>97</v>
      </c>
      <c r="E34" s="20">
        <f>0.122/1000</f>
        <v>0.000122</v>
      </c>
      <c r="F34" s="22" t="s">
        <v>68</v>
      </c>
      <c r="G34" s="32">
        <f>0.02442/1000</f>
        <v>2.442E-05</v>
      </c>
      <c r="H34" s="133"/>
    </row>
    <row r="35" spans="2:8" ht="16.5" thickBot="1">
      <c r="B35" s="137"/>
      <c r="C35" s="18" t="s">
        <v>98</v>
      </c>
      <c r="D35" s="25" t="s">
        <v>97</v>
      </c>
      <c r="E35" s="20">
        <f>0.138/1000</f>
        <v>0.00013800000000000002</v>
      </c>
      <c r="F35" s="22" t="s">
        <v>68</v>
      </c>
      <c r="G35" s="32">
        <f>0.02769/1000</f>
        <v>2.769E-05</v>
      </c>
      <c r="H35" s="133"/>
    </row>
    <row r="36" spans="2:8" ht="16.5" thickBot="1">
      <c r="B36" s="137"/>
      <c r="C36" s="18" t="s">
        <v>99</v>
      </c>
      <c r="D36" s="25" t="s">
        <v>97</v>
      </c>
      <c r="E36" s="20">
        <f>0.111/1000</f>
        <v>0.000111</v>
      </c>
      <c r="F36" s="22" t="s">
        <v>68</v>
      </c>
      <c r="G36" s="32">
        <f>0.02211/1000</f>
        <v>2.211E-05</v>
      </c>
      <c r="H36" s="133"/>
    </row>
    <row r="37" spans="2:8" ht="16.5" thickBot="1">
      <c r="B37" s="137"/>
      <c r="C37" s="18" t="s">
        <v>100</v>
      </c>
      <c r="D37" s="25" t="s">
        <v>97</v>
      </c>
      <c r="E37" s="20">
        <f>0.122/1000</f>
        <v>0.000122</v>
      </c>
      <c r="F37" s="22" t="s">
        <v>68</v>
      </c>
      <c r="G37" s="32">
        <f>0.02442/1000</f>
        <v>2.442E-05</v>
      </c>
      <c r="H37" s="133"/>
    </row>
    <row r="38" spans="2:8" ht="16.5" thickBot="1">
      <c r="B38" s="137"/>
      <c r="C38" s="18" t="s">
        <v>101</v>
      </c>
      <c r="D38" s="25" t="s">
        <v>97</v>
      </c>
      <c r="E38" s="20">
        <f>0.138/1000</f>
        <v>0.00013800000000000002</v>
      </c>
      <c r="F38" s="22" t="s">
        <v>68</v>
      </c>
      <c r="G38" s="32">
        <f>0.02769/1000</f>
        <v>2.769E-05</v>
      </c>
      <c r="H38" s="133"/>
    </row>
    <row r="39" spans="2:8" ht="16.5" thickBot="1">
      <c r="B39" s="137"/>
      <c r="C39" s="18" t="s">
        <v>102</v>
      </c>
      <c r="D39" s="25" t="s">
        <v>97</v>
      </c>
      <c r="E39" s="20">
        <f>0.0227/1000</f>
        <v>2.2700000000000003E-05</v>
      </c>
      <c r="F39" s="22" t="s">
        <v>68</v>
      </c>
      <c r="G39" s="32">
        <f>0.002745/1000</f>
        <v>2.745E-06</v>
      </c>
      <c r="H39" s="133"/>
    </row>
    <row r="40" spans="2:8" ht="16.5" thickBot="1">
      <c r="B40" s="137"/>
      <c r="C40" s="18" t="s">
        <v>103</v>
      </c>
      <c r="D40" s="25" t="s">
        <v>97</v>
      </c>
      <c r="E40" s="20">
        <f>0.346/1000</f>
        <v>0.00034599999999999995</v>
      </c>
      <c r="F40" s="22" t="s">
        <v>68</v>
      </c>
      <c r="G40" s="32">
        <f>0.02211/1000</f>
        <v>2.211E-05</v>
      </c>
      <c r="H40" s="133"/>
    </row>
    <row r="41" spans="2:8" ht="16.5" thickBot="1">
      <c r="B41" s="137"/>
      <c r="C41" s="18" t="s">
        <v>104</v>
      </c>
      <c r="D41" s="25" t="s">
        <v>97</v>
      </c>
      <c r="E41" s="20">
        <f>0.382/1000</f>
        <v>0.000382</v>
      </c>
      <c r="F41" s="22" t="s">
        <v>68</v>
      </c>
      <c r="G41" s="32">
        <f>0.02442/1000</f>
        <v>2.442E-05</v>
      </c>
      <c r="H41" s="133"/>
    </row>
    <row r="42" spans="2:8" ht="16.5" thickBot="1">
      <c r="B42" s="137"/>
      <c r="C42" s="18" t="s">
        <v>105</v>
      </c>
      <c r="D42" s="25" t="s">
        <v>97</v>
      </c>
      <c r="E42" s="20">
        <f>0.433/1000</f>
        <v>0.000433</v>
      </c>
      <c r="F42" s="22" t="s">
        <v>68</v>
      </c>
      <c r="G42" s="32">
        <f>0.02769/1000</f>
        <v>2.769E-05</v>
      </c>
      <c r="H42" s="133"/>
    </row>
    <row r="43" spans="2:8" ht="16.5" thickBot="1">
      <c r="B43" s="137"/>
      <c r="C43" s="18" t="s">
        <v>106</v>
      </c>
      <c r="D43" s="25" t="s">
        <v>97</v>
      </c>
      <c r="E43" s="20">
        <f>0.139/1000</f>
        <v>0.00013900000000000002</v>
      </c>
      <c r="F43" s="22" t="s">
        <v>68</v>
      </c>
      <c r="G43" s="32">
        <f>0.002745/1000</f>
        <v>2.745E-06</v>
      </c>
      <c r="H43" s="133"/>
    </row>
    <row r="44" spans="2:8" ht="16.5" thickBot="1">
      <c r="B44" s="137"/>
      <c r="C44" s="18" t="s">
        <v>107</v>
      </c>
      <c r="D44" s="25" t="s">
        <v>97</v>
      </c>
      <c r="E44" s="20">
        <f>0.346/1000</f>
        <v>0.00034599999999999995</v>
      </c>
      <c r="F44" s="22" t="s">
        <v>68</v>
      </c>
      <c r="G44" s="32">
        <f>0.02211/1000</f>
        <v>2.211E-05</v>
      </c>
      <c r="H44" s="133"/>
    </row>
    <row r="45" spans="2:8" ht="16.5" thickBot="1">
      <c r="B45" s="137"/>
      <c r="C45" s="18" t="s">
        <v>108</v>
      </c>
      <c r="D45" s="25" t="s">
        <v>97</v>
      </c>
      <c r="E45" s="20">
        <f>0.382/1000</f>
        <v>0.000382</v>
      </c>
      <c r="F45" s="22" t="s">
        <v>68</v>
      </c>
      <c r="G45" s="32">
        <f>0.02442/1000</f>
        <v>2.442E-05</v>
      </c>
      <c r="H45" s="133"/>
    </row>
    <row r="46" spans="2:8" ht="16.5" thickBot="1">
      <c r="B46" s="137"/>
      <c r="C46" s="18" t="s">
        <v>109</v>
      </c>
      <c r="D46" s="25" t="s">
        <v>97</v>
      </c>
      <c r="E46" s="20">
        <f>0.433/1000</f>
        <v>0.000433</v>
      </c>
      <c r="F46" s="22" t="s">
        <v>68</v>
      </c>
      <c r="G46" s="32">
        <f>0.02769/1000</f>
        <v>2.769E-05</v>
      </c>
      <c r="H46" s="133"/>
    </row>
    <row r="47" spans="2:8" ht="16.5" thickBot="1">
      <c r="B47" s="137"/>
      <c r="C47" s="18" t="s">
        <v>110</v>
      </c>
      <c r="D47" s="25" t="s">
        <v>97</v>
      </c>
      <c r="E47" s="20">
        <f>0.139/1000</f>
        <v>0.00013900000000000002</v>
      </c>
      <c r="F47" s="22" t="s">
        <v>68</v>
      </c>
      <c r="G47" s="32">
        <f>0.002745/1000</f>
        <v>2.745E-06</v>
      </c>
      <c r="H47" s="133"/>
    </row>
    <row r="48" spans="2:8" ht="16.5" thickBot="1">
      <c r="B48" s="137"/>
      <c r="C48" s="18" t="s">
        <v>111</v>
      </c>
      <c r="D48" s="25" t="s">
        <v>97</v>
      </c>
      <c r="E48" s="20">
        <f>1.176/1000</f>
        <v>0.001176</v>
      </c>
      <c r="F48" s="22" t="s">
        <v>68</v>
      </c>
      <c r="G48" s="32">
        <f>0.116/1000</f>
        <v>0.000116</v>
      </c>
      <c r="H48" s="133"/>
    </row>
    <row r="49" spans="2:8" ht="16.5" thickBot="1">
      <c r="B49" s="137"/>
      <c r="C49" s="18" t="s">
        <v>112</v>
      </c>
      <c r="D49" s="25" t="s">
        <v>97</v>
      </c>
      <c r="E49" s="20">
        <f>0.907/1000</f>
        <v>0.000907</v>
      </c>
      <c r="F49" s="22" t="s">
        <v>68</v>
      </c>
      <c r="G49" s="32">
        <f>0.283/1000</f>
        <v>0.000283</v>
      </c>
      <c r="H49" s="133"/>
    </row>
    <row r="50" spans="2:8" ht="16.5" thickBot="1">
      <c r="B50" s="137"/>
      <c r="C50" s="18" t="s">
        <v>113</v>
      </c>
      <c r="D50" s="25" t="s">
        <v>97</v>
      </c>
      <c r="E50" s="20">
        <f>0.149/1000</f>
        <v>0.000149</v>
      </c>
      <c r="F50" s="22" t="s">
        <v>68</v>
      </c>
      <c r="G50" s="32">
        <f>0.154/1000</f>
        <v>0.000154</v>
      </c>
      <c r="H50" s="133"/>
    </row>
    <row r="51" spans="2:8" ht="16.5" thickBot="1">
      <c r="B51" s="137"/>
      <c r="C51" s="18" t="s">
        <v>114</v>
      </c>
      <c r="D51" s="25" t="s">
        <v>97</v>
      </c>
      <c r="E51" s="20">
        <f>1.5835/1000</f>
        <v>0.0015834999999999998</v>
      </c>
      <c r="F51" s="22" t="s">
        <v>68</v>
      </c>
      <c r="G51" s="32">
        <f>0.0051/1000</f>
        <v>5.1E-06</v>
      </c>
      <c r="H51" s="133"/>
    </row>
    <row r="52" spans="2:8" ht="32.25" thickBot="1">
      <c r="B52" s="137"/>
      <c r="C52" s="26" t="s">
        <v>355</v>
      </c>
      <c r="D52" s="25" t="s">
        <v>97</v>
      </c>
      <c r="E52" s="20">
        <f>0.099/1000</f>
        <v>9.900000000000001E-05</v>
      </c>
      <c r="F52" s="22"/>
      <c r="G52" s="32">
        <f>0.01981/1000</f>
        <v>1.9810000000000002E-05</v>
      </c>
      <c r="H52" s="133"/>
    </row>
    <row r="53" spans="2:8" ht="16.5" thickBot="1">
      <c r="B53" s="138" t="s">
        <v>458</v>
      </c>
      <c r="C53" s="18" t="s">
        <v>115</v>
      </c>
      <c r="D53" s="25" t="s">
        <v>116</v>
      </c>
      <c r="E53" s="20">
        <v>0.5101</v>
      </c>
      <c r="F53" s="22" t="s">
        <v>68</v>
      </c>
      <c r="G53" s="31" t="s">
        <v>68</v>
      </c>
      <c r="H53" s="133"/>
    </row>
    <row r="54" spans="2:8" ht="16.5" thickBot="1">
      <c r="B54" s="138"/>
      <c r="C54" s="18" t="s">
        <v>117</v>
      </c>
      <c r="D54" s="25" t="s">
        <v>118</v>
      </c>
      <c r="E54" s="20">
        <v>0.785</v>
      </c>
      <c r="F54" s="22" t="s">
        <v>68</v>
      </c>
      <c r="G54" s="31" t="s">
        <v>68</v>
      </c>
      <c r="H54" s="133"/>
    </row>
    <row r="55" spans="2:8" ht="16.5" thickBot="1">
      <c r="B55" s="138"/>
      <c r="C55" s="18" t="s">
        <v>119</v>
      </c>
      <c r="D55" s="25" t="s">
        <v>120</v>
      </c>
      <c r="E55" s="20">
        <v>0.21</v>
      </c>
      <c r="F55" s="22" t="s">
        <v>68</v>
      </c>
      <c r="G55" s="31" t="s">
        <v>68</v>
      </c>
      <c r="H55" s="133"/>
    </row>
    <row r="56" spans="2:8" ht="16.5" thickBot="1">
      <c r="B56" s="138"/>
      <c r="C56" s="18" t="s">
        <v>452</v>
      </c>
      <c r="D56" s="25" t="s">
        <v>453</v>
      </c>
      <c r="E56" s="20">
        <v>0.5101</v>
      </c>
      <c r="F56" s="22"/>
      <c r="G56" s="31"/>
      <c r="H56" s="133"/>
    </row>
    <row r="57" spans="2:8" ht="32.25" customHeight="1" thickBot="1">
      <c r="B57" s="129" t="s">
        <v>478</v>
      </c>
      <c r="C57" s="29" t="s">
        <v>459</v>
      </c>
      <c r="D57" s="25" t="s">
        <v>460</v>
      </c>
      <c r="E57" s="20">
        <v>4.94</v>
      </c>
      <c r="F57" s="22"/>
      <c r="G57" s="31"/>
      <c r="H57" s="133"/>
    </row>
    <row r="58" spans="2:8" ht="16.5" thickBot="1">
      <c r="B58" s="130"/>
      <c r="C58" s="139" t="s">
        <v>639</v>
      </c>
      <c r="D58" s="140"/>
      <c r="E58" s="140"/>
      <c r="F58" s="140"/>
      <c r="G58" s="141"/>
      <c r="H58" s="133"/>
    </row>
    <row r="59" spans="2:8" ht="16.5" thickBot="1">
      <c r="B59" s="130"/>
      <c r="C59" s="30" t="s">
        <v>461</v>
      </c>
      <c r="D59" s="25" t="s">
        <v>473</v>
      </c>
      <c r="E59" s="20">
        <v>19.48</v>
      </c>
      <c r="F59" s="22"/>
      <c r="G59" s="31"/>
      <c r="H59" s="133"/>
    </row>
    <row r="60" spans="2:8" ht="16.5" thickBot="1">
      <c r="B60" s="130"/>
      <c r="C60" s="30" t="s">
        <v>462</v>
      </c>
      <c r="D60" s="25" t="s">
        <v>473</v>
      </c>
      <c r="E60" s="20">
        <v>20</v>
      </c>
      <c r="F60" s="22"/>
      <c r="G60" s="31"/>
      <c r="H60" s="133"/>
    </row>
    <row r="61" spans="2:8" ht="16.5" thickBot="1">
      <c r="B61" s="130"/>
      <c r="C61" s="30" t="s">
        <v>463</v>
      </c>
      <c r="D61" s="25" t="s">
        <v>473</v>
      </c>
      <c r="E61" s="20">
        <v>16.81</v>
      </c>
      <c r="F61" s="22"/>
      <c r="G61" s="31"/>
      <c r="H61" s="133"/>
    </row>
    <row r="62" spans="2:8" ht="16.5" thickBot="1">
      <c r="B62" s="130"/>
      <c r="C62" s="30" t="s">
        <v>464</v>
      </c>
      <c r="D62" s="25" t="s">
        <v>473</v>
      </c>
      <c r="E62" s="20">
        <v>63.61</v>
      </c>
      <c r="F62" s="22"/>
      <c r="G62" s="31"/>
      <c r="H62" s="133"/>
    </row>
    <row r="63" spans="2:8" ht="16.5" thickBot="1">
      <c r="B63" s="130"/>
      <c r="C63" s="30" t="s">
        <v>465</v>
      </c>
      <c r="D63" s="25" t="s">
        <v>473</v>
      </c>
      <c r="E63" s="20">
        <v>48.69</v>
      </c>
      <c r="F63" s="22"/>
      <c r="G63" s="31"/>
      <c r="H63" s="133"/>
    </row>
    <row r="64" spans="2:8" ht="16.5" thickBot="1">
      <c r="B64" s="130"/>
      <c r="C64" s="30" t="s">
        <v>466</v>
      </c>
      <c r="D64" s="25" t="s">
        <v>473</v>
      </c>
      <c r="E64" s="20">
        <v>41.91</v>
      </c>
      <c r="F64" s="22"/>
      <c r="G64" s="31"/>
      <c r="H64" s="133"/>
    </row>
    <row r="65" spans="2:8" ht="16.5" thickBot="1">
      <c r="B65" s="130"/>
      <c r="C65" s="30" t="s">
        <v>470</v>
      </c>
      <c r="D65" s="25" t="s">
        <v>473</v>
      </c>
      <c r="E65" s="20">
        <v>66.25</v>
      </c>
      <c r="F65" s="22"/>
      <c r="G65" s="31"/>
      <c r="H65" s="133"/>
    </row>
    <row r="66" spans="2:8" ht="16.5" thickBot="1">
      <c r="B66" s="130"/>
      <c r="C66" s="30" t="s">
        <v>471</v>
      </c>
      <c r="D66" s="25" t="s">
        <v>473</v>
      </c>
      <c r="E66" s="20" t="s">
        <v>474</v>
      </c>
      <c r="F66" s="22"/>
      <c r="G66" s="31"/>
      <c r="H66" s="133"/>
    </row>
    <row r="67" spans="2:8" ht="16.5" thickBot="1">
      <c r="B67" s="130"/>
      <c r="C67" s="30" t="s">
        <v>467</v>
      </c>
      <c r="D67" s="25" t="s">
        <v>473</v>
      </c>
      <c r="E67" s="20">
        <v>70.16</v>
      </c>
      <c r="F67" s="22"/>
      <c r="G67" s="31"/>
      <c r="H67" s="133"/>
    </row>
    <row r="68" spans="2:8" ht="16.5" thickBot="1">
      <c r="B68" s="130"/>
      <c r="C68" s="30" t="s">
        <v>468</v>
      </c>
      <c r="D68" s="25" t="s">
        <v>473</v>
      </c>
      <c r="E68" s="20">
        <v>85.8</v>
      </c>
      <c r="F68" s="22"/>
      <c r="G68" s="31"/>
      <c r="H68" s="133"/>
    </row>
    <row r="69" spans="2:8" ht="16.5" thickBot="1">
      <c r="B69" s="130"/>
      <c r="C69" s="30" t="s">
        <v>469</v>
      </c>
      <c r="D69" s="25" t="s">
        <v>473</v>
      </c>
      <c r="E69" s="20">
        <v>85</v>
      </c>
      <c r="F69" s="22"/>
      <c r="G69" s="31"/>
      <c r="H69" s="133"/>
    </row>
    <row r="70" spans="2:8" ht="16.5" thickBot="1">
      <c r="B70" s="130"/>
      <c r="C70" s="30" t="s">
        <v>472</v>
      </c>
      <c r="D70" s="25" t="s">
        <v>473</v>
      </c>
      <c r="E70" s="20">
        <v>85.67</v>
      </c>
      <c r="F70" s="22"/>
      <c r="G70" s="31"/>
      <c r="H70" s="133"/>
    </row>
    <row r="71" spans="2:8" ht="16.5" thickBot="1">
      <c r="B71" s="130"/>
      <c r="C71" s="30" t="s">
        <v>475</v>
      </c>
      <c r="D71" s="25" t="s">
        <v>473</v>
      </c>
      <c r="E71" s="20">
        <v>111.7</v>
      </c>
      <c r="F71" s="22"/>
      <c r="G71" s="31"/>
      <c r="H71" s="133"/>
    </row>
    <row r="72" spans="2:8" ht="16.5" thickBot="1">
      <c r="B72" s="130"/>
      <c r="C72" s="30" t="s">
        <v>476</v>
      </c>
      <c r="D72" s="25" t="s">
        <v>473</v>
      </c>
      <c r="E72" s="20">
        <v>111.7</v>
      </c>
      <c r="F72" s="22"/>
      <c r="G72" s="31"/>
      <c r="H72" s="133"/>
    </row>
    <row r="73" spans="2:8" ht="16.5" thickBot="1">
      <c r="B73" s="130"/>
      <c r="C73" s="30" t="s">
        <v>477</v>
      </c>
      <c r="D73" s="25" t="s">
        <v>473</v>
      </c>
      <c r="E73" s="20">
        <v>111.7</v>
      </c>
      <c r="F73" s="22"/>
      <c r="G73" s="31"/>
      <c r="H73" s="133"/>
    </row>
    <row r="74" spans="2:8" ht="16.5" thickBot="1">
      <c r="B74" s="130"/>
      <c r="C74" s="30"/>
      <c r="D74" s="25"/>
      <c r="E74" s="20"/>
      <c r="F74" s="22"/>
      <c r="G74" s="31"/>
      <c r="H74" s="133"/>
    </row>
    <row r="75" spans="2:8" ht="16.5" thickBot="1">
      <c r="B75" s="130"/>
      <c r="C75" s="142" t="s">
        <v>479</v>
      </c>
      <c r="D75" s="142"/>
      <c r="E75" s="142"/>
      <c r="F75" s="142"/>
      <c r="G75" s="142"/>
      <c r="H75" s="133"/>
    </row>
    <row r="76" spans="2:8" ht="16.5" thickBot="1">
      <c r="B76" s="130"/>
      <c r="C76" s="30" t="s">
        <v>480</v>
      </c>
      <c r="D76" s="25" t="s">
        <v>473</v>
      </c>
      <c r="E76" s="20">
        <v>55</v>
      </c>
      <c r="F76" s="22"/>
      <c r="G76" s="31"/>
      <c r="H76" s="133"/>
    </row>
    <row r="77" spans="2:8" ht="16.5" thickBot="1">
      <c r="B77" s="130"/>
      <c r="C77" s="30" t="s">
        <v>481</v>
      </c>
      <c r="D77" s="25" t="s">
        <v>473</v>
      </c>
      <c r="E77" s="20">
        <v>5</v>
      </c>
      <c r="F77" s="22"/>
      <c r="G77" s="31"/>
      <c r="H77" s="133"/>
    </row>
    <row r="78" spans="2:8" ht="16.5" thickBot="1">
      <c r="B78" s="130"/>
      <c r="C78" s="30" t="s">
        <v>482</v>
      </c>
      <c r="D78" s="25" t="s">
        <v>473</v>
      </c>
      <c r="E78" s="20">
        <v>5</v>
      </c>
      <c r="F78" s="22"/>
      <c r="G78" s="31"/>
      <c r="H78" s="133"/>
    </row>
    <row r="79" spans="2:8" ht="16.5" thickBot="1">
      <c r="B79" s="130"/>
      <c r="C79" s="30" t="s">
        <v>483</v>
      </c>
      <c r="D79" s="25" t="s">
        <v>473</v>
      </c>
      <c r="E79" s="20">
        <v>18</v>
      </c>
      <c r="F79" s="22"/>
      <c r="G79" s="31"/>
      <c r="H79" s="133"/>
    </row>
    <row r="80" spans="2:8" ht="16.5" thickBot="1">
      <c r="B80" s="130"/>
      <c r="C80" s="30" t="s">
        <v>484</v>
      </c>
      <c r="D80" s="25" t="s">
        <v>473</v>
      </c>
      <c r="E80" s="20">
        <v>1</v>
      </c>
      <c r="F80" s="22"/>
      <c r="G80" s="31"/>
      <c r="H80" s="133"/>
    </row>
    <row r="81" spans="2:8" ht="16.5" thickBot="1">
      <c r="B81" s="130"/>
      <c r="C81" s="154" t="s">
        <v>640</v>
      </c>
      <c r="D81" s="154"/>
      <c r="E81" s="154"/>
      <c r="F81" s="154"/>
      <c r="G81" s="155"/>
      <c r="H81" s="133"/>
    </row>
    <row r="82" spans="2:8" ht="16.5" thickBot="1">
      <c r="B82" s="130"/>
      <c r="C82" s="18" t="s">
        <v>485</v>
      </c>
      <c r="D82" s="25" t="s">
        <v>473</v>
      </c>
      <c r="E82" s="20">
        <v>1</v>
      </c>
      <c r="F82" s="22"/>
      <c r="G82" s="31"/>
      <c r="H82" s="133"/>
    </row>
    <row r="83" spans="2:8" ht="16.5" thickBot="1">
      <c r="B83" s="130"/>
      <c r="C83" s="18" t="s">
        <v>483</v>
      </c>
      <c r="D83" s="25" t="s">
        <v>473</v>
      </c>
      <c r="E83" s="20">
        <v>1.64</v>
      </c>
      <c r="F83" s="22"/>
      <c r="G83" s="31"/>
      <c r="H83" s="133"/>
    </row>
    <row r="84" spans="2:8" ht="16.5" thickBot="1">
      <c r="B84" s="130"/>
      <c r="C84" s="7" t="s">
        <v>482</v>
      </c>
      <c r="D84" s="25" t="s">
        <v>473</v>
      </c>
      <c r="E84" s="20">
        <v>0.17</v>
      </c>
      <c r="F84" s="22"/>
      <c r="G84" s="31"/>
      <c r="H84" s="133"/>
    </row>
    <row r="85" spans="2:8" ht="16.5" thickBot="1">
      <c r="B85" s="130"/>
      <c r="C85" s="18" t="s">
        <v>484</v>
      </c>
      <c r="D85" s="25" t="s">
        <v>473</v>
      </c>
      <c r="E85" s="20">
        <v>1</v>
      </c>
      <c r="F85" s="22"/>
      <c r="G85" s="31"/>
      <c r="H85" s="133"/>
    </row>
    <row r="86" spans="2:8" ht="16.5" thickBot="1">
      <c r="B86" s="130"/>
      <c r="C86" s="18" t="s">
        <v>486</v>
      </c>
      <c r="D86" s="25" t="s">
        <v>473</v>
      </c>
      <c r="E86" s="20">
        <v>0.02</v>
      </c>
      <c r="F86" s="22"/>
      <c r="G86" s="31"/>
      <c r="H86" s="133"/>
    </row>
    <row r="87" spans="2:8" ht="16.5" thickBot="1">
      <c r="B87" s="130"/>
      <c r="C87" s="154" t="s">
        <v>487</v>
      </c>
      <c r="D87" s="154"/>
      <c r="E87" s="154"/>
      <c r="F87" s="154"/>
      <c r="G87" s="154"/>
      <c r="H87" s="133"/>
    </row>
    <row r="88" spans="2:8" ht="16.5" thickBot="1">
      <c r="B88" s="130"/>
      <c r="C88" s="25" t="s">
        <v>488</v>
      </c>
      <c r="D88" s="25" t="s">
        <v>500</v>
      </c>
      <c r="E88" s="25"/>
      <c r="F88" s="25"/>
      <c r="G88" s="25">
        <v>4.81</v>
      </c>
      <c r="H88" s="133"/>
    </row>
    <row r="89" spans="2:8" ht="16.5" thickBot="1">
      <c r="B89" s="130"/>
      <c r="C89" s="25" t="s">
        <v>489</v>
      </c>
      <c r="D89" s="25" t="s">
        <v>500</v>
      </c>
      <c r="E89" s="25"/>
      <c r="F89" s="25"/>
      <c r="G89" s="25">
        <v>2.92</v>
      </c>
      <c r="H89" s="133"/>
    </row>
    <row r="90" spans="2:8" ht="16.5" thickBot="1">
      <c r="B90" s="130"/>
      <c r="C90" s="25" t="s">
        <v>490</v>
      </c>
      <c r="D90" s="25" t="s">
        <v>500</v>
      </c>
      <c r="E90" s="25"/>
      <c r="F90" s="25"/>
      <c r="G90" s="25">
        <v>7.78</v>
      </c>
      <c r="H90" s="133"/>
    </row>
    <row r="91" spans="2:8" ht="16.5" thickBot="1">
      <c r="B91" s="130"/>
      <c r="C91" s="25" t="s">
        <v>491</v>
      </c>
      <c r="D91" s="25" t="s">
        <v>500</v>
      </c>
      <c r="E91" s="25"/>
      <c r="F91" s="25"/>
      <c r="G91" s="25">
        <v>4.85</v>
      </c>
      <c r="H91" s="133"/>
    </row>
    <row r="92" spans="2:8" ht="16.5" thickBot="1">
      <c r="B92" s="130"/>
      <c r="C92" s="25" t="s">
        <v>492</v>
      </c>
      <c r="D92" s="25" t="s">
        <v>500</v>
      </c>
      <c r="E92" s="25"/>
      <c r="F92" s="25"/>
      <c r="G92" s="25">
        <v>4.6</v>
      </c>
      <c r="H92" s="133"/>
    </row>
    <row r="93" spans="2:8" ht="16.5" thickBot="1">
      <c r="B93" s="130"/>
      <c r="C93" s="25" t="s">
        <v>493</v>
      </c>
      <c r="D93" s="25" t="s">
        <v>500</v>
      </c>
      <c r="E93" s="25"/>
      <c r="F93" s="25"/>
      <c r="G93" s="25">
        <v>2.61</v>
      </c>
      <c r="H93" s="133"/>
    </row>
    <row r="94" spans="2:8" ht="16.5" thickBot="1">
      <c r="B94" s="130"/>
      <c r="C94" s="25" t="s">
        <v>494</v>
      </c>
      <c r="D94" s="25" t="s">
        <v>500</v>
      </c>
      <c r="E94" s="25"/>
      <c r="F94" s="25"/>
      <c r="G94" s="25">
        <v>7.86</v>
      </c>
      <c r="H94" s="133"/>
    </row>
    <row r="95" spans="2:8" ht="16.5" thickBot="1">
      <c r="B95" s="130"/>
      <c r="C95" s="25" t="s">
        <v>495</v>
      </c>
      <c r="D95" s="25" t="s">
        <v>500</v>
      </c>
      <c r="E95" s="25"/>
      <c r="F95" s="25"/>
      <c r="G95" s="25">
        <v>4.94</v>
      </c>
      <c r="H95" s="133"/>
    </row>
    <row r="96" spans="2:8" ht="16.5" thickBot="1">
      <c r="B96" s="130"/>
      <c r="C96" s="25" t="s">
        <v>496</v>
      </c>
      <c r="D96" s="25" t="s">
        <v>500</v>
      </c>
      <c r="E96" s="25"/>
      <c r="F96" s="25"/>
      <c r="G96" s="25">
        <v>2.43</v>
      </c>
      <c r="H96" s="133"/>
    </row>
    <row r="97" spans="2:8" ht="16.5" thickBot="1">
      <c r="B97" s="130"/>
      <c r="C97" s="25" t="s">
        <v>497</v>
      </c>
      <c r="D97" s="25" t="s">
        <v>500</v>
      </c>
      <c r="E97" s="25"/>
      <c r="F97" s="25"/>
      <c r="G97" s="25">
        <v>1.22</v>
      </c>
      <c r="H97" s="133"/>
    </row>
    <row r="98" spans="2:8" ht="16.5" thickBot="1">
      <c r="B98" s="130"/>
      <c r="C98" s="25" t="s">
        <v>498</v>
      </c>
      <c r="D98" s="25" t="s">
        <v>500</v>
      </c>
      <c r="E98" s="25"/>
      <c r="F98" s="25"/>
      <c r="G98" s="25">
        <v>3.55</v>
      </c>
      <c r="H98" s="133"/>
    </row>
    <row r="99" spans="2:8" ht="16.5" thickBot="1">
      <c r="B99" s="131"/>
      <c r="C99" s="25" t="s">
        <v>499</v>
      </c>
      <c r="D99" s="25" t="s">
        <v>500</v>
      </c>
      <c r="E99" s="25"/>
      <c r="F99" s="25"/>
      <c r="G99" s="25">
        <v>5.33</v>
      </c>
      <c r="H99" s="134"/>
    </row>
    <row r="101" ht="15">
      <c r="C101" s="27"/>
    </row>
    <row r="102" ht="16.5" thickBot="1"/>
    <row r="103" spans="3:8" ht="16.5" thickBot="1">
      <c r="C103" s="143" t="s">
        <v>121</v>
      </c>
      <c r="D103" s="143"/>
      <c r="E103" s="143"/>
      <c r="F103" s="143"/>
      <c r="G103" s="143"/>
      <c r="H103" s="143"/>
    </row>
    <row r="104" spans="3:8" ht="16.5" thickBot="1">
      <c r="C104" s="144" t="s">
        <v>122</v>
      </c>
      <c r="D104" s="33"/>
      <c r="E104" s="144" t="s">
        <v>123</v>
      </c>
      <c r="F104" s="144" t="s">
        <v>124</v>
      </c>
      <c r="G104" s="144"/>
      <c r="H104" s="144"/>
    </row>
    <row r="105" spans="3:8" ht="32.25" thickBot="1">
      <c r="C105" s="144"/>
      <c r="D105" s="33" t="s">
        <v>125</v>
      </c>
      <c r="E105" s="144"/>
      <c r="F105" s="33" t="s">
        <v>126</v>
      </c>
      <c r="G105" s="33" t="s">
        <v>127</v>
      </c>
      <c r="H105" s="33" t="s">
        <v>128</v>
      </c>
    </row>
    <row r="106" spans="3:8" ht="16.5" thickBot="1">
      <c r="C106" s="45" t="s">
        <v>129</v>
      </c>
      <c r="D106" s="46" t="s">
        <v>130</v>
      </c>
      <c r="E106" s="47" t="s">
        <v>131</v>
      </c>
      <c r="F106" s="48" t="s">
        <v>132</v>
      </c>
      <c r="G106" s="19" t="s">
        <v>133</v>
      </c>
      <c r="H106" s="19" t="s">
        <v>134</v>
      </c>
    </row>
    <row r="107" spans="3:8" ht="16.5" thickBot="1">
      <c r="C107" s="45" t="s">
        <v>135</v>
      </c>
      <c r="D107" s="46" t="s">
        <v>136</v>
      </c>
      <c r="E107" s="48" t="s">
        <v>137</v>
      </c>
      <c r="F107" s="19" t="s">
        <v>138</v>
      </c>
      <c r="G107" s="47" t="s">
        <v>139</v>
      </c>
      <c r="H107" s="19" t="s">
        <v>140</v>
      </c>
    </row>
    <row r="108" spans="3:8" ht="16.5" thickBot="1">
      <c r="C108" s="45" t="s">
        <v>141</v>
      </c>
      <c r="D108" s="46" t="s">
        <v>142</v>
      </c>
      <c r="E108" s="48" t="s">
        <v>143</v>
      </c>
      <c r="F108" s="19" t="s">
        <v>138</v>
      </c>
      <c r="G108" s="47" t="s">
        <v>144</v>
      </c>
      <c r="H108" s="19" t="s">
        <v>145</v>
      </c>
    </row>
    <row r="109" spans="3:8" ht="16.5" thickBot="1">
      <c r="C109" s="45" t="s">
        <v>146</v>
      </c>
      <c r="D109" s="49" t="s">
        <v>147</v>
      </c>
      <c r="E109" s="48" t="s">
        <v>148</v>
      </c>
      <c r="F109" s="19" t="s">
        <v>132</v>
      </c>
      <c r="G109" s="48" t="s">
        <v>149</v>
      </c>
      <c r="H109" s="19" t="s">
        <v>140</v>
      </c>
    </row>
    <row r="110" spans="3:8" ht="32.25" thickBot="1">
      <c r="C110" s="45" t="s">
        <v>150</v>
      </c>
      <c r="D110" s="46" t="s">
        <v>151</v>
      </c>
      <c r="E110" s="48" t="s">
        <v>152</v>
      </c>
      <c r="F110" s="19" t="s">
        <v>138</v>
      </c>
      <c r="G110" s="48" t="s">
        <v>153</v>
      </c>
      <c r="H110" s="19" t="s">
        <v>145</v>
      </c>
    </row>
    <row r="111" spans="3:8" ht="16.5" thickBot="1">
      <c r="C111" s="45" t="s">
        <v>154</v>
      </c>
      <c r="D111" s="50" t="s">
        <v>155</v>
      </c>
      <c r="E111" s="48" t="s">
        <v>156</v>
      </c>
      <c r="F111" s="19" t="s">
        <v>132</v>
      </c>
      <c r="G111" s="48" t="s">
        <v>157</v>
      </c>
      <c r="H111" s="19" t="s">
        <v>158</v>
      </c>
    </row>
    <row r="112" spans="3:8" ht="32.25" thickBot="1">
      <c r="C112" s="45" t="s">
        <v>159</v>
      </c>
      <c r="D112" s="46" t="s">
        <v>160</v>
      </c>
      <c r="E112" s="48" t="s">
        <v>161</v>
      </c>
      <c r="F112" s="19" t="s">
        <v>132</v>
      </c>
      <c r="G112" s="48" t="s">
        <v>162</v>
      </c>
      <c r="H112" s="19" t="s">
        <v>140</v>
      </c>
    </row>
    <row r="113" spans="3:8" ht="16.5" thickBot="1">
      <c r="C113" s="45" t="s">
        <v>163</v>
      </c>
      <c r="D113" s="51" t="s">
        <v>164</v>
      </c>
      <c r="E113" s="48">
        <v>12</v>
      </c>
      <c r="F113" s="52">
        <v>0.005</v>
      </c>
      <c r="G113" s="19" t="s">
        <v>165</v>
      </c>
      <c r="H113" s="53">
        <v>0</v>
      </c>
    </row>
    <row r="114" spans="3:8" ht="79.5" customHeight="1">
      <c r="C114" s="145" t="s">
        <v>641</v>
      </c>
      <c r="D114" s="145"/>
      <c r="E114" s="145"/>
      <c r="F114" s="145"/>
      <c r="G114" s="145"/>
      <c r="H114" s="145"/>
    </row>
    <row r="116" ht="16.5" thickBot="1"/>
    <row r="117" spans="3:8" ht="16.5" thickBot="1">
      <c r="C117" s="146" t="s">
        <v>166</v>
      </c>
      <c r="D117" s="146"/>
      <c r="E117" s="146"/>
      <c r="F117" s="146"/>
      <c r="G117" s="146"/>
      <c r="H117" s="146"/>
    </row>
    <row r="118" spans="3:8" ht="48" thickBot="1">
      <c r="C118" s="16" t="s">
        <v>167</v>
      </c>
      <c r="D118" s="16" t="s">
        <v>168</v>
      </c>
      <c r="E118" s="34" t="s">
        <v>169</v>
      </c>
      <c r="F118" s="136" t="s">
        <v>62</v>
      </c>
      <c r="G118" s="136"/>
      <c r="H118" s="136"/>
    </row>
    <row r="119" spans="3:8" ht="19.5" thickBot="1">
      <c r="C119" s="35" t="s">
        <v>170</v>
      </c>
      <c r="D119" s="36" t="s">
        <v>356</v>
      </c>
      <c r="E119" s="36" t="s">
        <v>171</v>
      </c>
      <c r="F119" s="151" t="s">
        <v>172</v>
      </c>
      <c r="G119" s="151"/>
      <c r="H119" s="151"/>
    </row>
    <row r="120" spans="3:8" ht="19.5" thickBot="1">
      <c r="C120" s="35" t="s">
        <v>173</v>
      </c>
      <c r="D120" s="36" t="s">
        <v>357</v>
      </c>
      <c r="E120" s="36" t="s">
        <v>174</v>
      </c>
      <c r="F120" s="151" t="s">
        <v>172</v>
      </c>
      <c r="G120" s="151"/>
      <c r="H120" s="151"/>
    </row>
    <row r="121" spans="3:8" ht="19.5" thickBot="1">
      <c r="C121" s="35" t="s">
        <v>175</v>
      </c>
      <c r="D121" s="36" t="s">
        <v>358</v>
      </c>
      <c r="E121" s="36" t="s">
        <v>176</v>
      </c>
      <c r="F121" s="151" t="s">
        <v>172</v>
      </c>
      <c r="G121" s="151"/>
      <c r="H121" s="151"/>
    </row>
    <row r="122" spans="3:8" ht="16.5" thickBot="1">
      <c r="C122" s="152" t="s">
        <v>177</v>
      </c>
      <c r="D122" s="152"/>
      <c r="E122" s="152"/>
      <c r="F122" s="152"/>
      <c r="G122" s="152"/>
      <c r="H122" s="152"/>
    </row>
    <row r="123" spans="3:8" ht="19.5" thickBot="1">
      <c r="C123" s="37" t="s">
        <v>178</v>
      </c>
      <c r="D123" s="37" t="s">
        <v>359</v>
      </c>
      <c r="E123" s="37" t="s">
        <v>179</v>
      </c>
      <c r="F123" s="149" t="s">
        <v>180</v>
      </c>
      <c r="G123" s="149"/>
      <c r="H123" s="149"/>
    </row>
    <row r="124" spans="3:8" ht="19.5" thickBot="1">
      <c r="C124" s="37" t="s">
        <v>181</v>
      </c>
      <c r="D124" s="37" t="s">
        <v>360</v>
      </c>
      <c r="E124" s="37">
        <v>10900</v>
      </c>
      <c r="F124" s="149" t="s">
        <v>180</v>
      </c>
      <c r="G124" s="149"/>
      <c r="H124" s="149"/>
    </row>
    <row r="125" spans="3:8" ht="19.5" thickBot="1">
      <c r="C125" s="37" t="s">
        <v>182</v>
      </c>
      <c r="D125" s="37" t="s">
        <v>361</v>
      </c>
      <c r="E125" s="37">
        <v>14400</v>
      </c>
      <c r="F125" s="149" t="s">
        <v>180</v>
      </c>
      <c r="G125" s="149"/>
      <c r="H125" s="149"/>
    </row>
    <row r="126" spans="3:8" ht="19.5" thickBot="1">
      <c r="C126" s="37" t="s">
        <v>183</v>
      </c>
      <c r="D126" s="37" t="s">
        <v>362</v>
      </c>
      <c r="E126" s="37">
        <v>6130</v>
      </c>
      <c r="F126" s="149" t="s">
        <v>180</v>
      </c>
      <c r="G126" s="149"/>
      <c r="H126" s="149"/>
    </row>
    <row r="127" spans="3:8" ht="19.5" thickBot="1">
      <c r="C127" s="37" t="s">
        <v>184</v>
      </c>
      <c r="D127" s="37" t="s">
        <v>363</v>
      </c>
      <c r="E127" s="37">
        <v>10000</v>
      </c>
      <c r="F127" s="149" t="s">
        <v>180</v>
      </c>
      <c r="G127" s="149"/>
      <c r="H127" s="149"/>
    </row>
    <row r="128" spans="3:8" ht="19.5" thickBot="1">
      <c r="C128" s="37" t="s">
        <v>185</v>
      </c>
      <c r="D128" s="37" t="s">
        <v>364</v>
      </c>
      <c r="E128" s="37">
        <v>7370</v>
      </c>
      <c r="F128" s="149" t="s">
        <v>180</v>
      </c>
      <c r="G128" s="149"/>
      <c r="H128" s="149"/>
    </row>
    <row r="129" spans="3:8" ht="19.5" thickBot="1">
      <c r="C129" s="37" t="s">
        <v>186</v>
      </c>
      <c r="D129" s="37" t="s">
        <v>365</v>
      </c>
      <c r="E129" s="37">
        <v>7140</v>
      </c>
      <c r="F129" s="149" t="s">
        <v>180</v>
      </c>
      <c r="G129" s="149"/>
      <c r="H129" s="149"/>
    </row>
    <row r="130" spans="3:8" ht="19.5" thickBot="1">
      <c r="C130" s="37" t="s">
        <v>187</v>
      </c>
      <c r="D130" s="37" t="s">
        <v>366</v>
      </c>
      <c r="E130" s="37">
        <v>1890</v>
      </c>
      <c r="F130" s="149" t="s">
        <v>180</v>
      </c>
      <c r="G130" s="149"/>
      <c r="H130" s="149"/>
    </row>
    <row r="131" spans="3:8" ht="19.5" thickBot="1">
      <c r="C131" s="37" t="s">
        <v>188</v>
      </c>
      <c r="D131" s="37" t="s">
        <v>367</v>
      </c>
      <c r="E131" s="37">
        <v>1640</v>
      </c>
      <c r="F131" s="149" t="s">
        <v>180</v>
      </c>
      <c r="G131" s="149"/>
      <c r="H131" s="149"/>
    </row>
    <row r="132" spans="3:8" ht="19.5" thickBot="1">
      <c r="C132" s="37" t="s">
        <v>189</v>
      </c>
      <c r="D132" s="37" t="s">
        <v>368</v>
      </c>
      <c r="E132" s="37">
        <v>1400</v>
      </c>
      <c r="F132" s="149" t="s">
        <v>180</v>
      </c>
      <c r="G132" s="149"/>
      <c r="H132" s="149"/>
    </row>
    <row r="133" spans="3:8" ht="19.5" thickBot="1">
      <c r="C133" s="37" t="s">
        <v>190</v>
      </c>
      <c r="D133" s="37" t="s">
        <v>369</v>
      </c>
      <c r="E133" s="37" t="s">
        <v>191</v>
      </c>
      <c r="F133" s="149" t="s">
        <v>180</v>
      </c>
      <c r="G133" s="149"/>
      <c r="H133" s="149"/>
    </row>
    <row r="134" spans="3:8" ht="19.5" thickBot="1">
      <c r="C134" s="37" t="s">
        <v>192</v>
      </c>
      <c r="D134" s="37" t="s">
        <v>370</v>
      </c>
      <c r="E134" s="37" t="s">
        <v>193</v>
      </c>
      <c r="F134" s="149" t="s">
        <v>180</v>
      </c>
      <c r="G134" s="149"/>
      <c r="H134" s="149"/>
    </row>
    <row r="135" spans="3:8" ht="19.5" thickBot="1">
      <c r="C135" s="37" t="s">
        <v>194</v>
      </c>
      <c r="D135" s="37" t="s">
        <v>371</v>
      </c>
      <c r="E135" s="37" t="s">
        <v>195</v>
      </c>
      <c r="F135" s="149" t="s">
        <v>180</v>
      </c>
      <c r="G135" s="149"/>
      <c r="H135" s="149"/>
    </row>
    <row r="136" spans="3:8" ht="19.5" thickBot="1">
      <c r="C136" s="37" t="s">
        <v>196</v>
      </c>
      <c r="D136" s="37" t="s">
        <v>372</v>
      </c>
      <c r="E136" s="37">
        <v>1810</v>
      </c>
      <c r="F136" s="149" t="s">
        <v>180</v>
      </c>
      <c r="G136" s="149"/>
      <c r="H136" s="149"/>
    </row>
    <row r="137" spans="3:8" ht="19.5" thickBot="1">
      <c r="C137" s="37" t="s">
        <v>197</v>
      </c>
      <c r="D137" s="37" t="s">
        <v>373</v>
      </c>
      <c r="E137" s="37" t="s">
        <v>198</v>
      </c>
      <c r="F137" s="149" t="s">
        <v>180</v>
      </c>
      <c r="G137" s="149"/>
      <c r="H137" s="149"/>
    </row>
    <row r="138" spans="3:8" ht="19.5" thickBot="1">
      <c r="C138" s="37" t="s">
        <v>199</v>
      </c>
      <c r="D138" s="37" t="s">
        <v>374</v>
      </c>
      <c r="E138" s="37" t="s">
        <v>200</v>
      </c>
      <c r="F138" s="149" t="s">
        <v>180</v>
      </c>
      <c r="G138" s="149"/>
      <c r="H138" s="149"/>
    </row>
    <row r="139" spans="3:8" ht="19.5" thickBot="1">
      <c r="C139" s="37" t="s">
        <v>201</v>
      </c>
      <c r="D139" s="37" t="s">
        <v>375</v>
      </c>
      <c r="E139" s="37" t="s">
        <v>202</v>
      </c>
      <c r="F139" s="149" t="s">
        <v>180</v>
      </c>
      <c r="G139" s="149"/>
      <c r="H139" s="149"/>
    </row>
    <row r="140" spans="3:8" ht="19.5" thickBot="1">
      <c r="C140" s="37" t="s">
        <v>203</v>
      </c>
      <c r="D140" s="37" t="s">
        <v>376</v>
      </c>
      <c r="E140" s="37">
        <v>2310</v>
      </c>
      <c r="F140" s="149" t="s">
        <v>180</v>
      </c>
      <c r="G140" s="149"/>
      <c r="H140" s="149"/>
    </row>
    <row r="141" spans="3:8" ht="19.5" thickBot="1">
      <c r="C141" s="37" t="s">
        <v>204</v>
      </c>
      <c r="D141" s="37" t="s">
        <v>377</v>
      </c>
      <c r="E141" s="37" t="s">
        <v>205</v>
      </c>
      <c r="F141" s="149" t="s">
        <v>180</v>
      </c>
      <c r="G141" s="149"/>
      <c r="H141" s="149"/>
    </row>
    <row r="142" spans="3:8" ht="19.5" thickBot="1">
      <c r="C142" s="37" t="s">
        <v>206</v>
      </c>
      <c r="D142" s="37" t="s">
        <v>378</v>
      </c>
      <c r="E142" s="37" t="s">
        <v>207</v>
      </c>
      <c r="F142" s="149" t="s">
        <v>180</v>
      </c>
      <c r="G142" s="149"/>
      <c r="H142" s="149"/>
    </row>
    <row r="143" spans="3:8" ht="16.5" thickBot="1">
      <c r="C143" s="148" t="s">
        <v>208</v>
      </c>
      <c r="D143" s="148"/>
      <c r="E143" s="148"/>
      <c r="F143" s="148"/>
      <c r="G143" s="148"/>
      <c r="H143" s="148"/>
    </row>
    <row r="144" spans="3:8" ht="19.5" thickBot="1">
      <c r="C144" s="35" t="s">
        <v>209</v>
      </c>
      <c r="D144" s="35" t="s">
        <v>379</v>
      </c>
      <c r="E144" s="35">
        <v>11700</v>
      </c>
      <c r="F144" s="151" t="s">
        <v>172</v>
      </c>
      <c r="G144" s="151"/>
      <c r="H144" s="151"/>
    </row>
    <row r="145" spans="3:8" ht="19.5" thickBot="1">
      <c r="C145" s="35" t="s">
        <v>210</v>
      </c>
      <c r="D145" s="35" t="s">
        <v>380</v>
      </c>
      <c r="E145" s="35" t="s">
        <v>211</v>
      </c>
      <c r="F145" s="151" t="s">
        <v>172</v>
      </c>
      <c r="G145" s="151"/>
      <c r="H145" s="151"/>
    </row>
    <row r="146" spans="3:8" ht="19.5" thickBot="1">
      <c r="C146" s="35" t="s">
        <v>212</v>
      </c>
      <c r="D146" s="35" t="s">
        <v>381</v>
      </c>
      <c r="E146" s="35" t="s">
        <v>213</v>
      </c>
      <c r="F146" s="151" t="s">
        <v>172</v>
      </c>
      <c r="G146" s="151"/>
      <c r="H146" s="151"/>
    </row>
    <row r="147" spans="3:8" ht="19.5" thickBot="1">
      <c r="C147" s="35" t="s">
        <v>214</v>
      </c>
      <c r="D147" s="35" t="s">
        <v>382</v>
      </c>
      <c r="E147" s="35">
        <v>2800</v>
      </c>
      <c r="F147" s="151" t="s">
        <v>172</v>
      </c>
      <c r="G147" s="151"/>
      <c r="H147" s="151"/>
    </row>
    <row r="148" spans="3:8" ht="19.5" thickBot="1">
      <c r="C148" s="35" t="s">
        <v>215</v>
      </c>
      <c r="D148" s="35" t="s">
        <v>383</v>
      </c>
      <c r="E148" s="35" t="s">
        <v>216</v>
      </c>
      <c r="F148" s="151" t="s">
        <v>172</v>
      </c>
      <c r="G148" s="151"/>
      <c r="H148" s="151"/>
    </row>
    <row r="149" spans="3:8" ht="19.5" thickBot="1">
      <c r="C149" s="35" t="s">
        <v>217</v>
      </c>
      <c r="D149" s="35" t="s">
        <v>384</v>
      </c>
      <c r="E149" s="35">
        <v>1300</v>
      </c>
      <c r="F149" s="151" t="s">
        <v>172</v>
      </c>
      <c r="G149" s="151"/>
      <c r="H149" s="151"/>
    </row>
    <row r="150" spans="3:8" ht="19.5" thickBot="1">
      <c r="C150" s="35" t="s">
        <v>218</v>
      </c>
      <c r="D150" s="35" t="s">
        <v>385</v>
      </c>
      <c r="E150" s="35" t="s">
        <v>219</v>
      </c>
      <c r="F150" s="151" t="s">
        <v>172</v>
      </c>
      <c r="G150" s="151"/>
      <c r="H150" s="151"/>
    </row>
    <row r="151" spans="3:8" ht="19.5" thickBot="1">
      <c r="C151" s="35" t="s">
        <v>220</v>
      </c>
      <c r="D151" s="35" t="s">
        <v>386</v>
      </c>
      <c r="E151" s="35">
        <v>3800</v>
      </c>
      <c r="F151" s="151" t="s">
        <v>172</v>
      </c>
      <c r="G151" s="151"/>
      <c r="H151" s="151"/>
    </row>
    <row r="152" spans="3:8" ht="19.5" thickBot="1">
      <c r="C152" s="37" t="s">
        <v>221</v>
      </c>
      <c r="D152" s="37" t="s">
        <v>387</v>
      </c>
      <c r="E152" s="37" t="s">
        <v>222</v>
      </c>
      <c r="F152" s="149" t="s">
        <v>180</v>
      </c>
      <c r="G152" s="149"/>
      <c r="H152" s="149"/>
    </row>
    <row r="153" spans="3:8" ht="19.5" thickBot="1">
      <c r="C153" s="35" t="s">
        <v>223</v>
      </c>
      <c r="D153" s="36" t="s">
        <v>388</v>
      </c>
      <c r="E153" s="36" t="s">
        <v>224</v>
      </c>
      <c r="F153" s="151" t="s">
        <v>172</v>
      </c>
      <c r="G153" s="151"/>
      <c r="H153" s="151"/>
    </row>
    <row r="154" spans="3:8" ht="19.5" thickBot="1">
      <c r="C154" s="37" t="s">
        <v>225</v>
      </c>
      <c r="D154" s="38" t="s">
        <v>389</v>
      </c>
      <c r="E154" s="38">
        <v>12</v>
      </c>
      <c r="F154" s="149" t="s">
        <v>180</v>
      </c>
      <c r="G154" s="149"/>
      <c r="H154" s="149"/>
    </row>
    <row r="155" spans="3:8" ht="19.5" thickBot="1">
      <c r="C155" s="35" t="s">
        <v>226</v>
      </c>
      <c r="D155" s="36" t="s">
        <v>390</v>
      </c>
      <c r="E155" s="36">
        <v>2900</v>
      </c>
      <c r="F155" s="151" t="s">
        <v>172</v>
      </c>
      <c r="G155" s="151"/>
      <c r="H155" s="151"/>
    </row>
    <row r="156" spans="3:8" ht="19.5" thickBot="1">
      <c r="C156" s="37" t="s">
        <v>227</v>
      </c>
      <c r="D156" s="38" t="s">
        <v>391</v>
      </c>
      <c r="E156" s="38">
        <v>1340</v>
      </c>
      <c r="F156" s="149" t="s">
        <v>180</v>
      </c>
      <c r="G156" s="149"/>
      <c r="H156" s="149"/>
    </row>
    <row r="157" spans="3:8" ht="19.5" thickBot="1">
      <c r="C157" s="37" t="s">
        <v>228</v>
      </c>
      <c r="D157" s="38" t="s">
        <v>392</v>
      </c>
      <c r="E157" s="38">
        <v>1370</v>
      </c>
      <c r="F157" s="149" t="s">
        <v>180</v>
      </c>
      <c r="G157" s="149"/>
      <c r="H157" s="149"/>
    </row>
    <row r="158" spans="3:8" ht="19.5" thickBot="1">
      <c r="C158" s="35" t="s">
        <v>229</v>
      </c>
      <c r="D158" s="36" t="s">
        <v>393</v>
      </c>
      <c r="E158" s="36">
        <v>6300</v>
      </c>
      <c r="F158" s="151" t="s">
        <v>172</v>
      </c>
      <c r="G158" s="151"/>
      <c r="H158" s="151"/>
    </row>
    <row r="159" spans="3:8" ht="19.5" thickBot="1">
      <c r="C159" s="35" t="s">
        <v>230</v>
      </c>
      <c r="D159" s="36" t="s">
        <v>394</v>
      </c>
      <c r="E159" s="36" t="s">
        <v>231</v>
      </c>
      <c r="F159" s="151" t="s">
        <v>172</v>
      </c>
      <c r="G159" s="151"/>
      <c r="H159" s="151"/>
    </row>
    <row r="160" spans="3:8" ht="19.5" thickBot="1">
      <c r="C160" s="37" t="s">
        <v>232</v>
      </c>
      <c r="D160" s="38" t="s">
        <v>395</v>
      </c>
      <c r="E160" s="38">
        <v>1030</v>
      </c>
      <c r="F160" s="149" t="s">
        <v>180</v>
      </c>
      <c r="G160" s="149"/>
      <c r="H160" s="149"/>
    </row>
    <row r="161" spans="3:8" ht="19.5" thickBot="1">
      <c r="C161" s="37" t="s">
        <v>233</v>
      </c>
      <c r="D161" s="38" t="s">
        <v>396</v>
      </c>
      <c r="E161" s="38" t="s">
        <v>234</v>
      </c>
      <c r="F161" s="149" t="s">
        <v>180</v>
      </c>
      <c r="G161" s="149"/>
      <c r="H161" s="149"/>
    </row>
    <row r="162" spans="3:8" ht="19.5" thickBot="1">
      <c r="C162" s="35" t="s">
        <v>235</v>
      </c>
      <c r="D162" s="36" t="s">
        <v>397</v>
      </c>
      <c r="E162" s="36">
        <v>1300</v>
      </c>
      <c r="F162" s="151" t="s">
        <v>172</v>
      </c>
      <c r="G162" s="151"/>
      <c r="H162" s="151"/>
    </row>
    <row r="163" spans="3:8" ht="16.5" thickBot="1">
      <c r="C163" s="148" t="s">
        <v>236</v>
      </c>
      <c r="D163" s="148"/>
      <c r="E163" s="148"/>
      <c r="F163" s="148"/>
      <c r="G163" s="148"/>
      <c r="H163" s="148"/>
    </row>
    <row r="164" spans="3:8" ht="19.5" thickBot="1">
      <c r="C164" s="39" t="s">
        <v>237</v>
      </c>
      <c r="D164" s="36" t="s">
        <v>398</v>
      </c>
      <c r="E164" s="36">
        <v>23900</v>
      </c>
      <c r="F164" s="151" t="s">
        <v>172</v>
      </c>
      <c r="G164" s="151"/>
      <c r="H164" s="151"/>
    </row>
    <row r="165" spans="3:8" ht="19.5" thickBot="1">
      <c r="C165" s="40" t="s">
        <v>238</v>
      </c>
      <c r="D165" s="38" t="s">
        <v>399</v>
      </c>
      <c r="E165" s="38">
        <v>17200</v>
      </c>
      <c r="F165" s="149" t="s">
        <v>180</v>
      </c>
      <c r="G165" s="149"/>
      <c r="H165" s="149"/>
    </row>
    <row r="166" spans="3:8" ht="19.5" thickBot="1">
      <c r="C166" s="35" t="s">
        <v>239</v>
      </c>
      <c r="D166" s="36" t="s">
        <v>400</v>
      </c>
      <c r="E166" s="36">
        <v>6500</v>
      </c>
      <c r="F166" s="147" t="s">
        <v>172</v>
      </c>
      <c r="G166" s="147"/>
      <c r="H166" s="147"/>
    </row>
    <row r="167" spans="3:8" ht="19.5" thickBot="1">
      <c r="C167" s="35" t="s">
        <v>240</v>
      </c>
      <c r="D167" s="36" t="s">
        <v>401</v>
      </c>
      <c r="E167" s="36">
        <v>9200</v>
      </c>
      <c r="F167" s="147" t="s">
        <v>172</v>
      </c>
      <c r="G167" s="147"/>
      <c r="H167" s="147"/>
    </row>
    <row r="168" spans="3:8" ht="19.5" thickBot="1">
      <c r="C168" s="35" t="s">
        <v>241</v>
      </c>
      <c r="D168" s="36" t="s">
        <v>402</v>
      </c>
      <c r="E168" s="36">
        <v>7000</v>
      </c>
      <c r="F168" s="147" t="s">
        <v>172</v>
      </c>
      <c r="G168" s="147"/>
      <c r="H168" s="147"/>
    </row>
    <row r="169" spans="3:8" ht="19.5" thickBot="1">
      <c r="C169" s="35" t="s">
        <v>242</v>
      </c>
      <c r="D169" s="36" t="s">
        <v>403</v>
      </c>
      <c r="E169" s="36">
        <v>8700</v>
      </c>
      <c r="F169" s="147" t="s">
        <v>172</v>
      </c>
      <c r="G169" s="147"/>
      <c r="H169" s="147"/>
    </row>
    <row r="170" spans="3:8" ht="19.5" thickBot="1">
      <c r="C170" s="35" t="s">
        <v>243</v>
      </c>
      <c r="D170" s="36" t="s">
        <v>404</v>
      </c>
      <c r="E170" s="36">
        <v>7000</v>
      </c>
      <c r="F170" s="147" t="s">
        <v>172</v>
      </c>
      <c r="G170" s="147"/>
      <c r="H170" s="147"/>
    </row>
    <row r="171" spans="3:8" ht="19.5" thickBot="1">
      <c r="C171" s="35" t="s">
        <v>244</v>
      </c>
      <c r="D171" s="36" t="s">
        <v>405</v>
      </c>
      <c r="E171" s="36">
        <v>7500</v>
      </c>
      <c r="F171" s="147" t="s">
        <v>172</v>
      </c>
      <c r="G171" s="147"/>
      <c r="H171" s="147"/>
    </row>
    <row r="172" spans="3:8" ht="19.5" thickBot="1">
      <c r="C172" s="35" t="s">
        <v>245</v>
      </c>
      <c r="D172" s="36" t="s">
        <v>406</v>
      </c>
      <c r="E172" s="36">
        <v>7400</v>
      </c>
      <c r="F172" s="147" t="s">
        <v>172</v>
      </c>
      <c r="G172" s="147"/>
      <c r="H172" s="147"/>
    </row>
    <row r="173" spans="3:8" ht="19.5" thickBot="1">
      <c r="C173" s="37" t="s">
        <v>246</v>
      </c>
      <c r="D173" s="38" t="s">
        <v>407</v>
      </c>
      <c r="E173" s="38" t="s">
        <v>247</v>
      </c>
      <c r="F173" s="149" t="s">
        <v>180</v>
      </c>
      <c r="G173" s="149"/>
      <c r="H173" s="149"/>
    </row>
    <row r="174" spans="3:8" ht="19.5" thickBot="1">
      <c r="C174" s="37" t="s">
        <v>248</v>
      </c>
      <c r="D174" s="38" t="s">
        <v>408</v>
      </c>
      <c r="E174" s="38">
        <v>17700</v>
      </c>
      <c r="F174" s="149" t="s">
        <v>180</v>
      </c>
      <c r="G174" s="149"/>
      <c r="H174" s="149"/>
    </row>
    <row r="175" spans="3:8" ht="19.5" thickBot="1">
      <c r="C175" s="37" t="s">
        <v>249</v>
      </c>
      <c r="D175" s="38" t="s">
        <v>409</v>
      </c>
      <c r="E175" s="38" t="s">
        <v>250</v>
      </c>
      <c r="F175" s="149" t="s">
        <v>180</v>
      </c>
      <c r="G175" s="149"/>
      <c r="H175" s="149"/>
    </row>
    <row r="176" spans="3:8" ht="16.5" thickBot="1">
      <c r="C176" s="148" t="s">
        <v>251</v>
      </c>
      <c r="D176" s="148"/>
      <c r="E176" s="148"/>
      <c r="F176" s="148"/>
      <c r="G176" s="148"/>
      <c r="H176" s="148"/>
    </row>
    <row r="177" spans="3:8" ht="19.5" thickBot="1">
      <c r="C177" s="37" t="s">
        <v>252</v>
      </c>
      <c r="D177" s="37" t="s">
        <v>410</v>
      </c>
      <c r="E177" s="37">
        <v>14900</v>
      </c>
      <c r="F177" s="149" t="s">
        <v>180</v>
      </c>
      <c r="G177" s="149"/>
      <c r="H177" s="149"/>
    </row>
    <row r="178" spans="3:8" ht="19.5" thickBot="1">
      <c r="C178" s="37" t="s">
        <v>253</v>
      </c>
      <c r="D178" s="37" t="s">
        <v>411</v>
      </c>
      <c r="E178" s="37">
        <v>6320</v>
      </c>
      <c r="F178" s="149" t="s">
        <v>180</v>
      </c>
      <c r="G178" s="149"/>
      <c r="H178" s="149"/>
    </row>
    <row r="179" spans="3:8" ht="19.5" thickBot="1">
      <c r="C179" s="37" t="s">
        <v>254</v>
      </c>
      <c r="D179" s="37" t="s">
        <v>412</v>
      </c>
      <c r="E179" s="37" t="s">
        <v>255</v>
      </c>
      <c r="F179" s="149" t="s">
        <v>180</v>
      </c>
      <c r="G179" s="149"/>
      <c r="H179" s="149"/>
    </row>
    <row r="180" spans="3:8" ht="19.5" thickBot="1">
      <c r="C180" s="37" t="s">
        <v>256</v>
      </c>
      <c r="D180" s="37" t="s">
        <v>413</v>
      </c>
      <c r="E180" s="37" t="s">
        <v>257</v>
      </c>
      <c r="F180" s="149" t="s">
        <v>180</v>
      </c>
      <c r="G180" s="149"/>
      <c r="H180" s="149"/>
    </row>
    <row r="181" spans="3:8" ht="19.5" thickBot="1">
      <c r="C181" s="37" t="s">
        <v>258</v>
      </c>
      <c r="D181" s="37" t="s">
        <v>414</v>
      </c>
      <c r="E181" s="37" t="s">
        <v>259</v>
      </c>
      <c r="F181" s="149" t="s">
        <v>180</v>
      </c>
      <c r="G181" s="149"/>
      <c r="H181" s="149"/>
    </row>
    <row r="182" spans="3:8" ht="19.5" thickBot="1">
      <c r="C182" s="37" t="s">
        <v>260</v>
      </c>
      <c r="D182" s="37" t="s">
        <v>415</v>
      </c>
      <c r="E182" s="37" t="s">
        <v>261</v>
      </c>
      <c r="F182" s="149" t="s">
        <v>180</v>
      </c>
      <c r="G182" s="149"/>
      <c r="H182" s="149"/>
    </row>
    <row r="183" spans="3:8" ht="19.5" thickBot="1">
      <c r="C183" s="37" t="s">
        <v>262</v>
      </c>
      <c r="D183" s="37" t="s">
        <v>416</v>
      </c>
      <c r="E183" s="37" t="s">
        <v>263</v>
      </c>
      <c r="F183" s="149" t="s">
        <v>180</v>
      </c>
      <c r="G183" s="149"/>
      <c r="H183" s="149"/>
    </row>
    <row r="184" spans="3:8" ht="19.5" thickBot="1">
      <c r="C184" s="37" t="s">
        <v>264</v>
      </c>
      <c r="D184" s="37" t="s">
        <v>417</v>
      </c>
      <c r="E184" s="37" t="s">
        <v>265</v>
      </c>
      <c r="F184" s="149" t="s">
        <v>180</v>
      </c>
      <c r="G184" s="149"/>
      <c r="H184" s="149"/>
    </row>
    <row r="185" spans="3:8" ht="19.5" thickBot="1">
      <c r="C185" s="37" t="s">
        <v>266</v>
      </c>
      <c r="D185" s="37" t="s">
        <v>418</v>
      </c>
      <c r="E185" s="37" t="s">
        <v>267</v>
      </c>
      <c r="F185" s="149" t="s">
        <v>180</v>
      </c>
      <c r="G185" s="149"/>
      <c r="H185" s="149"/>
    </row>
    <row r="186" spans="3:8" ht="19.5" thickBot="1">
      <c r="C186" s="37" t="s">
        <v>268</v>
      </c>
      <c r="D186" s="37" t="s">
        <v>419</v>
      </c>
      <c r="E186" s="37" t="s">
        <v>269</v>
      </c>
      <c r="F186" s="149" t="s">
        <v>180</v>
      </c>
      <c r="G186" s="149"/>
      <c r="H186" s="149"/>
    </row>
    <row r="187" spans="3:8" ht="19.5" thickBot="1">
      <c r="C187" s="37" t="s">
        <v>270</v>
      </c>
      <c r="D187" s="37" t="s">
        <v>420</v>
      </c>
      <c r="E187" s="37" t="s">
        <v>271</v>
      </c>
      <c r="F187" s="149" t="s">
        <v>180</v>
      </c>
      <c r="G187" s="149"/>
      <c r="H187" s="149"/>
    </row>
    <row r="188" spans="3:8" ht="19.5" thickBot="1">
      <c r="C188" s="37" t="s">
        <v>272</v>
      </c>
      <c r="D188" s="37" t="s">
        <v>421</v>
      </c>
      <c r="E188" s="37" t="s">
        <v>273</v>
      </c>
      <c r="F188" s="149" t="s">
        <v>180</v>
      </c>
      <c r="G188" s="149"/>
      <c r="H188" s="149"/>
    </row>
    <row r="189" spans="3:8" ht="19.5" thickBot="1">
      <c r="C189" s="37" t="s">
        <v>274</v>
      </c>
      <c r="D189" s="37" t="s">
        <v>422</v>
      </c>
      <c r="E189" s="37">
        <v>1870</v>
      </c>
      <c r="F189" s="149" t="s">
        <v>180</v>
      </c>
      <c r="G189" s="149"/>
      <c r="H189" s="149"/>
    </row>
    <row r="190" spans="3:8" ht="19.5" thickBot="1">
      <c r="C190" s="37" t="s">
        <v>275</v>
      </c>
      <c r="D190" s="37" t="s">
        <v>423</v>
      </c>
      <c r="E190" s="37">
        <v>2800</v>
      </c>
      <c r="F190" s="149" t="s">
        <v>180</v>
      </c>
      <c r="G190" s="149"/>
      <c r="H190" s="149"/>
    </row>
    <row r="191" spans="3:8" ht="19.5" thickBot="1">
      <c r="C191" s="37" t="s">
        <v>276</v>
      </c>
      <c r="D191" s="37" t="s">
        <v>424</v>
      </c>
      <c r="E191" s="37">
        <v>1500</v>
      </c>
      <c r="F191" s="149" t="s">
        <v>180</v>
      </c>
      <c r="G191" s="149"/>
      <c r="H191" s="149"/>
    </row>
    <row r="192" spans="3:8" ht="19.5" thickBot="1">
      <c r="C192" s="37"/>
      <c r="D192" s="37" t="s">
        <v>425</v>
      </c>
      <c r="E192" s="37" t="s">
        <v>277</v>
      </c>
      <c r="F192" s="149" t="s">
        <v>180</v>
      </c>
      <c r="G192" s="149"/>
      <c r="H192" s="149"/>
    </row>
    <row r="193" spans="3:8" ht="19.5" thickBot="1">
      <c r="C193" s="37"/>
      <c r="D193" s="37" t="s">
        <v>426</v>
      </c>
      <c r="E193" s="37" t="s">
        <v>278</v>
      </c>
      <c r="F193" s="149" t="s">
        <v>180</v>
      </c>
      <c r="G193" s="149"/>
      <c r="H193" s="149"/>
    </row>
    <row r="194" spans="3:8" ht="19.5" thickBot="1">
      <c r="C194" s="37"/>
      <c r="D194" s="37" t="s">
        <v>427</v>
      </c>
      <c r="E194" s="37" t="s">
        <v>279</v>
      </c>
      <c r="F194" s="149" t="s">
        <v>180</v>
      </c>
      <c r="G194" s="149"/>
      <c r="H194" s="149"/>
    </row>
    <row r="195" spans="3:8" ht="19.5" thickBot="1">
      <c r="C195" s="37" t="s">
        <v>280</v>
      </c>
      <c r="D195" s="37" t="s">
        <v>428</v>
      </c>
      <c r="E195" s="37">
        <v>1540</v>
      </c>
      <c r="F195" s="149" t="s">
        <v>180</v>
      </c>
      <c r="G195" s="149"/>
      <c r="H195" s="149"/>
    </row>
    <row r="196" spans="3:8" ht="19.5" thickBot="1">
      <c r="C196" s="37" t="s">
        <v>281</v>
      </c>
      <c r="D196" s="37" t="s">
        <v>429</v>
      </c>
      <c r="E196" s="37" t="s">
        <v>282</v>
      </c>
      <c r="F196" s="149" t="s">
        <v>180</v>
      </c>
      <c r="G196" s="149"/>
      <c r="H196" s="149"/>
    </row>
    <row r="197" spans="3:8" ht="19.5" thickBot="1">
      <c r="C197" s="37" t="s">
        <v>283</v>
      </c>
      <c r="D197" s="37" t="s">
        <v>430</v>
      </c>
      <c r="E197" s="37" t="s">
        <v>284</v>
      </c>
      <c r="F197" s="149" t="s">
        <v>180</v>
      </c>
      <c r="G197" s="149"/>
      <c r="H197" s="149"/>
    </row>
    <row r="198" spans="3:8" ht="19.5" thickBot="1">
      <c r="C198" s="37" t="s">
        <v>285</v>
      </c>
      <c r="D198" s="37" t="s">
        <v>431</v>
      </c>
      <c r="E198" s="37" t="s">
        <v>286</v>
      </c>
      <c r="F198" s="149" t="s">
        <v>180</v>
      </c>
      <c r="G198" s="149"/>
      <c r="H198" s="149"/>
    </row>
    <row r="199" spans="3:8" ht="19.5" thickBot="1">
      <c r="C199" s="37" t="s">
        <v>287</v>
      </c>
      <c r="D199" s="37" t="s">
        <v>432</v>
      </c>
      <c r="E199" s="37" t="s">
        <v>288</v>
      </c>
      <c r="F199" s="149" t="s">
        <v>180</v>
      </c>
      <c r="G199" s="149"/>
      <c r="H199" s="149"/>
    </row>
    <row r="200" spans="3:8" ht="19.5" thickBot="1">
      <c r="C200" s="37" t="s">
        <v>289</v>
      </c>
      <c r="D200" s="37" t="s">
        <v>433</v>
      </c>
      <c r="E200" s="37" t="s">
        <v>290</v>
      </c>
      <c r="F200" s="149" t="s">
        <v>180</v>
      </c>
      <c r="G200" s="149"/>
      <c r="H200" s="149"/>
    </row>
    <row r="201" spans="3:8" ht="19.5" thickBot="1">
      <c r="C201" s="37" t="s">
        <v>291</v>
      </c>
      <c r="D201" s="37" t="s">
        <v>434</v>
      </c>
      <c r="E201" s="37" t="s">
        <v>292</v>
      </c>
      <c r="F201" s="149" t="s">
        <v>180</v>
      </c>
      <c r="G201" s="149"/>
      <c r="H201" s="149"/>
    </row>
    <row r="202" spans="3:8" ht="19.5" thickBot="1">
      <c r="C202" s="37" t="s">
        <v>293</v>
      </c>
      <c r="D202" s="37" t="s">
        <v>435</v>
      </c>
      <c r="E202" s="37" t="s">
        <v>294</v>
      </c>
      <c r="F202" s="149" t="s">
        <v>180</v>
      </c>
      <c r="G202" s="149"/>
      <c r="H202" s="149"/>
    </row>
    <row r="203" spans="3:8" ht="19.5" thickBot="1">
      <c r="C203" s="37" t="s">
        <v>295</v>
      </c>
      <c r="D203" s="37" t="s">
        <v>436</v>
      </c>
      <c r="E203" s="37" t="s">
        <v>296</v>
      </c>
      <c r="F203" s="149" t="s">
        <v>180</v>
      </c>
      <c r="G203" s="149"/>
      <c r="H203" s="149"/>
    </row>
    <row r="204" spans="3:8" ht="19.5" thickBot="1">
      <c r="C204" s="37" t="s">
        <v>297</v>
      </c>
      <c r="D204" s="37" t="s">
        <v>437</v>
      </c>
      <c r="E204" s="37" t="s">
        <v>298</v>
      </c>
      <c r="F204" s="149" t="s">
        <v>180</v>
      </c>
      <c r="G204" s="149"/>
      <c r="H204" s="149"/>
    </row>
    <row r="205" spans="3:8" ht="19.5" thickBot="1">
      <c r="C205" s="37" t="s">
        <v>299</v>
      </c>
      <c r="D205" s="37" t="s">
        <v>438</v>
      </c>
      <c r="E205" s="37" t="s">
        <v>300</v>
      </c>
      <c r="F205" s="149" t="s">
        <v>180</v>
      </c>
      <c r="G205" s="149"/>
      <c r="H205" s="149"/>
    </row>
    <row r="206" spans="3:8" ht="19.5" thickBot="1">
      <c r="C206" s="37" t="s">
        <v>301</v>
      </c>
      <c r="D206" s="37" t="s">
        <v>439</v>
      </c>
      <c r="E206" s="37" t="s">
        <v>288</v>
      </c>
      <c r="F206" s="149" t="s">
        <v>180</v>
      </c>
      <c r="G206" s="149"/>
      <c r="H206" s="149"/>
    </row>
    <row r="207" spans="3:8" ht="19.5" thickBot="1">
      <c r="C207" s="37" t="s">
        <v>302</v>
      </c>
      <c r="D207" s="37" t="s">
        <v>440</v>
      </c>
      <c r="E207" s="37" t="s">
        <v>303</v>
      </c>
      <c r="F207" s="149" t="s">
        <v>180</v>
      </c>
      <c r="G207" s="149"/>
      <c r="H207" s="149"/>
    </row>
    <row r="208" spans="3:8" ht="19.5" thickBot="1">
      <c r="C208" s="37"/>
      <c r="D208" s="37" t="s">
        <v>441</v>
      </c>
      <c r="E208" s="37" t="s">
        <v>304</v>
      </c>
      <c r="F208" s="149" t="s">
        <v>180</v>
      </c>
      <c r="G208" s="149"/>
      <c r="H208" s="149"/>
    </row>
    <row r="209" spans="3:8" ht="19.5" thickBot="1">
      <c r="C209" s="37"/>
      <c r="D209" s="37" t="s">
        <v>442</v>
      </c>
      <c r="E209" s="37" t="s">
        <v>305</v>
      </c>
      <c r="F209" s="149" t="s">
        <v>180</v>
      </c>
      <c r="G209" s="149"/>
      <c r="H209" s="149"/>
    </row>
    <row r="210" spans="3:8" ht="19.5" thickBot="1">
      <c r="C210" s="37"/>
      <c r="D210" s="37" t="s">
        <v>443</v>
      </c>
      <c r="E210" s="37" t="s">
        <v>306</v>
      </c>
      <c r="F210" s="149" t="s">
        <v>180</v>
      </c>
      <c r="G210" s="149"/>
      <c r="H210" s="149"/>
    </row>
    <row r="211" spans="3:8" ht="16.5" thickBot="1">
      <c r="C211" s="148" t="s">
        <v>307</v>
      </c>
      <c r="D211" s="148"/>
      <c r="E211" s="148"/>
      <c r="F211" s="148"/>
      <c r="G211" s="148"/>
      <c r="H211" s="148"/>
    </row>
    <row r="212" spans="3:8" ht="19.5" thickBot="1">
      <c r="C212" s="37" t="s">
        <v>308</v>
      </c>
      <c r="D212" s="37" t="s">
        <v>444</v>
      </c>
      <c r="E212" s="37">
        <v>10300</v>
      </c>
      <c r="F212" s="149" t="s">
        <v>180</v>
      </c>
      <c r="G212" s="149"/>
      <c r="H212" s="149"/>
    </row>
    <row r="213" spans="3:8" ht="16.5" thickBot="1">
      <c r="C213" s="148" t="s">
        <v>309</v>
      </c>
      <c r="D213" s="148"/>
      <c r="E213" s="148"/>
      <c r="F213" s="148"/>
      <c r="G213" s="148"/>
      <c r="H213" s="148"/>
    </row>
    <row r="214" spans="3:8" ht="19.5" thickBot="1">
      <c r="C214" s="37" t="s">
        <v>310</v>
      </c>
      <c r="D214" s="37" t="s">
        <v>445</v>
      </c>
      <c r="E214" s="37" t="s">
        <v>311</v>
      </c>
      <c r="F214" s="149" t="s">
        <v>180</v>
      </c>
      <c r="G214" s="149"/>
      <c r="H214" s="149"/>
    </row>
    <row r="215" spans="3:8" ht="19.5" thickBot="1">
      <c r="C215" s="37" t="s">
        <v>312</v>
      </c>
      <c r="D215" s="37" t="s">
        <v>446</v>
      </c>
      <c r="E215" s="37" t="s">
        <v>313</v>
      </c>
      <c r="F215" s="149" t="s">
        <v>180</v>
      </c>
      <c r="G215" s="149"/>
      <c r="H215" s="149"/>
    </row>
    <row r="216" spans="3:8" ht="19.5" thickBot="1">
      <c r="C216" s="37" t="s">
        <v>314</v>
      </c>
      <c r="D216" s="37" t="s">
        <v>447</v>
      </c>
      <c r="E216" s="37">
        <v>8.7</v>
      </c>
      <c r="F216" s="149" t="s">
        <v>180</v>
      </c>
      <c r="G216" s="149"/>
      <c r="H216" s="149"/>
    </row>
    <row r="217" spans="3:8" ht="19.5" thickBot="1">
      <c r="C217" s="37" t="s">
        <v>315</v>
      </c>
      <c r="D217" s="37" t="s">
        <v>448</v>
      </c>
      <c r="E217" s="37" t="s">
        <v>316</v>
      </c>
      <c r="F217" s="149" t="s">
        <v>180</v>
      </c>
      <c r="G217" s="149"/>
      <c r="H217" s="149"/>
    </row>
    <row r="218" spans="3:8" ht="19.5" thickBot="1">
      <c r="C218" s="37" t="s">
        <v>317</v>
      </c>
      <c r="D218" s="37" t="s">
        <v>449</v>
      </c>
      <c r="E218" s="37">
        <v>1.54</v>
      </c>
      <c r="F218" s="149" t="s">
        <v>180</v>
      </c>
      <c r="G218" s="149"/>
      <c r="H218" s="149"/>
    </row>
    <row r="219" spans="3:8" ht="19.5" thickBot="1">
      <c r="C219" s="37" t="s">
        <v>318</v>
      </c>
      <c r="D219" s="37" t="s">
        <v>450</v>
      </c>
      <c r="E219" s="37" t="s">
        <v>319</v>
      </c>
      <c r="F219" s="149" t="s">
        <v>180</v>
      </c>
      <c r="G219" s="149"/>
      <c r="H219" s="149"/>
    </row>
    <row r="220" spans="3:8" ht="19.5" thickBot="1">
      <c r="C220" s="37" t="s">
        <v>320</v>
      </c>
      <c r="D220" s="37" t="s">
        <v>451</v>
      </c>
      <c r="E220" s="37">
        <v>0.4</v>
      </c>
      <c r="F220" s="149" t="s">
        <v>180</v>
      </c>
      <c r="G220" s="149"/>
      <c r="H220" s="149"/>
    </row>
    <row r="221" spans="3:8" ht="16.5" thickBot="1">
      <c r="C221" s="40" t="s">
        <v>321</v>
      </c>
      <c r="D221" s="37" t="s">
        <v>322</v>
      </c>
      <c r="E221" s="41">
        <v>3.3</v>
      </c>
      <c r="F221" s="149" t="s">
        <v>180</v>
      </c>
      <c r="G221" s="149"/>
      <c r="H221" s="149"/>
    </row>
    <row r="222" spans="3:8" ht="16.5" thickBot="1">
      <c r="C222" s="40" t="s">
        <v>323</v>
      </c>
      <c r="D222" s="37" t="s">
        <v>324</v>
      </c>
      <c r="E222" s="41">
        <v>0.001</v>
      </c>
      <c r="F222" s="149" t="s">
        <v>180</v>
      </c>
      <c r="G222" s="149"/>
      <c r="H222" s="149"/>
    </row>
    <row r="223" spans="3:8" ht="16.5" thickBot="1">
      <c r="C223" s="40" t="s">
        <v>325</v>
      </c>
      <c r="D223" s="37" t="s">
        <v>326</v>
      </c>
      <c r="E223" s="42">
        <v>4</v>
      </c>
      <c r="F223" s="149" t="s">
        <v>180</v>
      </c>
      <c r="G223" s="149"/>
      <c r="H223" s="149"/>
    </row>
    <row r="224" spans="3:8" ht="16.5" thickBot="1">
      <c r="C224" s="40" t="s">
        <v>327</v>
      </c>
      <c r="D224" s="37" t="s">
        <v>326</v>
      </c>
      <c r="E224" s="42">
        <v>6</v>
      </c>
      <c r="F224" s="149" t="s">
        <v>180</v>
      </c>
      <c r="G224" s="149"/>
      <c r="H224" s="149"/>
    </row>
    <row r="225" spans="3:8" ht="16.5" thickBot="1">
      <c r="C225" s="148" t="s">
        <v>328</v>
      </c>
      <c r="D225" s="148"/>
      <c r="E225" s="148"/>
      <c r="F225" s="148"/>
      <c r="G225" s="148"/>
      <c r="H225" s="148"/>
    </row>
    <row r="226" spans="3:8" ht="16.5" thickBot="1">
      <c r="C226" s="39" t="s">
        <v>329</v>
      </c>
      <c r="D226" s="43" t="s">
        <v>330</v>
      </c>
      <c r="E226" s="44">
        <v>3260</v>
      </c>
      <c r="F226" s="147" t="s">
        <v>172</v>
      </c>
      <c r="G226" s="147"/>
      <c r="H226" s="147"/>
    </row>
    <row r="227" spans="3:8" ht="16.5" thickBot="1">
      <c r="C227" s="39" t="s">
        <v>331</v>
      </c>
      <c r="D227" s="43" t="s">
        <v>332</v>
      </c>
      <c r="E227" s="44">
        <v>1770</v>
      </c>
      <c r="F227" s="147" t="s">
        <v>172</v>
      </c>
      <c r="G227" s="147"/>
      <c r="H227" s="147"/>
    </row>
    <row r="228" spans="3:8" ht="16.5" thickBot="1">
      <c r="C228" s="39" t="s">
        <v>333</v>
      </c>
      <c r="D228" s="43" t="s">
        <v>334</v>
      </c>
      <c r="E228" s="44">
        <v>1526</v>
      </c>
      <c r="F228" s="147" t="s">
        <v>172</v>
      </c>
      <c r="G228" s="147"/>
      <c r="H228" s="147"/>
    </row>
    <row r="229" spans="3:8" ht="16.5" thickBot="1">
      <c r="C229" s="39" t="s">
        <v>335</v>
      </c>
      <c r="D229" s="43" t="s">
        <v>332</v>
      </c>
      <c r="E229" s="44">
        <v>1555</v>
      </c>
      <c r="F229" s="147" t="s">
        <v>172</v>
      </c>
      <c r="G229" s="147"/>
      <c r="H229" s="147"/>
    </row>
    <row r="230" spans="3:8" ht="16.5" thickBot="1">
      <c r="C230" s="39" t="s">
        <v>336</v>
      </c>
      <c r="D230" s="43" t="s">
        <v>337</v>
      </c>
      <c r="E230" s="44">
        <v>2795</v>
      </c>
      <c r="F230" s="147" t="s">
        <v>172</v>
      </c>
      <c r="G230" s="147"/>
      <c r="H230" s="147"/>
    </row>
    <row r="231" spans="3:8" ht="16.5" thickBot="1">
      <c r="C231" s="39" t="s">
        <v>338</v>
      </c>
      <c r="D231" s="43" t="s">
        <v>339</v>
      </c>
      <c r="E231" s="44">
        <v>1724.9999999999998</v>
      </c>
      <c r="F231" s="147" t="s">
        <v>172</v>
      </c>
      <c r="G231" s="147"/>
      <c r="H231" s="147"/>
    </row>
    <row r="232" spans="3:8" ht="16.5" thickBot="1">
      <c r="C232" s="39" t="s">
        <v>340</v>
      </c>
      <c r="D232" s="43" t="s">
        <v>341</v>
      </c>
      <c r="E232" s="44">
        <v>3300.0000000000005</v>
      </c>
      <c r="F232" s="147" t="s">
        <v>172</v>
      </c>
      <c r="G232" s="147"/>
      <c r="H232" s="147"/>
    </row>
    <row r="233" spans="3:8" ht="16.5" thickBot="1">
      <c r="C233" s="39" t="s">
        <v>342</v>
      </c>
      <c r="D233" s="43" t="s">
        <v>343</v>
      </c>
      <c r="E233" s="44">
        <v>10350</v>
      </c>
      <c r="F233" s="147" t="s">
        <v>172</v>
      </c>
      <c r="G233" s="147"/>
      <c r="H233" s="147"/>
    </row>
    <row r="234" spans="3:8" ht="16.5" thickBot="1">
      <c r="C234" s="148" t="s">
        <v>344</v>
      </c>
      <c r="D234" s="148"/>
      <c r="E234" s="148"/>
      <c r="F234" s="148"/>
      <c r="G234" s="148"/>
      <c r="H234" s="148"/>
    </row>
    <row r="235" spans="3:8" ht="16.5" thickBot="1">
      <c r="C235" s="40" t="s">
        <v>345</v>
      </c>
      <c r="D235" s="40" t="s">
        <v>346</v>
      </c>
      <c r="E235" s="42">
        <v>1943</v>
      </c>
      <c r="F235" s="149" t="s">
        <v>180</v>
      </c>
      <c r="G235" s="149"/>
      <c r="H235" s="149"/>
    </row>
    <row r="236" spans="3:8" ht="16.5" thickBot="1">
      <c r="C236" s="40" t="s">
        <v>347</v>
      </c>
      <c r="D236" s="40" t="s">
        <v>348</v>
      </c>
      <c r="E236" s="42">
        <v>1585</v>
      </c>
      <c r="F236" s="149" t="s">
        <v>180</v>
      </c>
      <c r="G236" s="149"/>
      <c r="H236" s="149"/>
    </row>
    <row r="237" spans="3:8" ht="16.5" thickBot="1">
      <c r="C237" s="40" t="s">
        <v>349</v>
      </c>
      <c r="D237" s="40" t="s">
        <v>350</v>
      </c>
      <c r="E237" s="42">
        <v>4657</v>
      </c>
      <c r="F237" s="149" t="s">
        <v>180</v>
      </c>
      <c r="G237" s="149"/>
      <c r="H237" s="149"/>
    </row>
    <row r="239" ht="15">
      <c r="C239" s="28" t="s">
        <v>351</v>
      </c>
    </row>
    <row r="240" spans="3:8" ht="15">
      <c r="C240" s="150" t="s">
        <v>352</v>
      </c>
      <c r="D240" s="150"/>
      <c r="E240" s="150"/>
      <c r="F240" s="150"/>
      <c r="G240" s="150"/>
      <c r="H240" s="150"/>
    </row>
    <row r="241" spans="3:8" ht="15">
      <c r="C241" s="150"/>
      <c r="D241" s="150"/>
      <c r="E241" s="150"/>
      <c r="F241" s="150"/>
      <c r="G241" s="150"/>
      <c r="H241" s="150"/>
    </row>
    <row r="242" spans="3:8" ht="15">
      <c r="C242" s="150"/>
      <c r="D242" s="150"/>
      <c r="E242" s="150"/>
      <c r="F242" s="150"/>
      <c r="G242" s="150"/>
      <c r="H242" s="150"/>
    </row>
    <row r="243" spans="3:8" ht="15">
      <c r="C243" s="150"/>
      <c r="D243" s="150"/>
      <c r="E243" s="150"/>
      <c r="F243" s="150"/>
      <c r="G243" s="150"/>
      <c r="H243" s="150"/>
    </row>
  </sheetData>
  <mergeCells count="141">
    <mergeCell ref="C5:H5"/>
    <mergeCell ref="C6:C7"/>
    <mergeCell ref="D6:D7"/>
    <mergeCell ref="E6:G6"/>
    <mergeCell ref="H6:H7"/>
    <mergeCell ref="F125:H125"/>
    <mergeCell ref="F126:H126"/>
    <mergeCell ref="F127:H127"/>
    <mergeCell ref="F128:H128"/>
    <mergeCell ref="C81:G81"/>
    <mergeCell ref="C87:G87"/>
    <mergeCell ref="F129:H129"/>
    <mergeCell ref="F130:H130"/>
    <mergeCell ref="F119:H119"/>
    <mergeCell ref="F120:H120"/>
    <mergeCell ref="F121:H121"/>
    <mergeCell ref="C122:H122"/>
    <mergeCell ref="F123:H123"/>
    <mergeCell ref="F124:H124"/>
    <mergeCell ref="F137:H137"/>
    <mergeCell ref="F138:H138"/>
    <mergeCell ref="F139:H139"/>
    <mergeCell ref="F140:H140"/>
    <mergeCell ref="F141:H141"/>
    <mergeCell ref="F142:H142"/>
    <mergeCell ref="F131:H131"/>
    <mergeCell ref="F132:H132"/>
    <mergeCell ref="F133:H133"/>
    <mergeCell ref="F134:H134"/>
    <mergeCell ref="F135:H135"/>
    <mergeCell ref="F136:H136"/>
    <mergeCell ref="F149:H149"/>
    <mergeCell ref="F150:H150"/>
    <mergeCell ref="F151:H151"/>
    <mergeCell ref="F152:H152"/>
    <mergeCell ref="F153:H153"/>
    <mergeCell ref="F154:H154"/>
    <mergeCell ref="C143:H143"/>
    <mergeCell ref="F144:H144"/>
    <mergeCell ref="F145:H145"/>
    <mergeCell ref="F146:H146"/>
    <mergeCell ref="F147:H147"/>
    <mergeCell ref="F148:H148"/>
    <mergeCell ref="F161:H161"/>
    <mergeCell ref="F162:H162"/>
    <mergeCell ref="C163:H163"/>
    <mergeCell ref="F164:H164"/>
    <mergeCell ref="F165:H165"/>
    <mergeCell ref="F166:H166"/>
    <mergeCell ref="F155:H155"/>
    <mergeCell ref="F156:H156"/>
    <mergeCell ref="F157:H157"/>
    <mergeCell ref="F158:H158"/>
    <mergeCell ref="F159:H159"/>
    <mergeCell ref="F160:H160"/>
    <mergeCell ref="F173:H173"/>
    <mergeCell ref="F174:H174"/>
    <mergeCell ref="F175:H175"/>
    <mergeCell ref="C176:H176"/>
    <mergeCell ref="F177:H177"/>
    <mergeCell ref="F178:H178"/>
    <mergeCell ref="F167:H167"/>
    <mergeCell ref="F168:H168"/>
    <mergeCell ref="F169:H169"/>
    <mergeCell ref="F170:H170"/>
    <mergeCell ref="F171:H171"/>
    <mergeCell ref="F172:H172"/>
    <mergeCell ref="F185:H185"/>
    <mergeCell ref="F186:H186"/>
    <mergeCell ref="F187:H187"/>
    <mergeCell ref="F188:H188"/>
    <mergeCell ref="F189:H189"/>
    <mergeCell ref="F190:H190"/>
    <mergeCell ref="F179:H179"/>
    <mergeCell ref="F180:H180"/>
    <mergeCell ref="F181:H181"/>
    <mergeCell ref="F182:H182"/>
    <mergeCell ref="F183:H183"/>
    <mergeCell ref="F184:H184"/>
    <mergeCell ref="F197:H197"/>
    <mergeCell ref="F198:H198"/>
    <mergeCell ref="F199:H199"/>
    <mergeCell ref="F200:H200"/>
    <mergeCell ref="F201:H201"/>
    <mergeCell ref="F202:H202"/>
    <mergeCell ref="F191:H191"/>
    <mergeCell ref="F192:H192"/>
    <mergeCell ref="F193:H193"/>
    <mergeCell ref="F194:H194"/>
    <mergeCell ref="F195:H195"/>
    <mergeCell ref="F196:H196"/>
    <mergeCell ref="F209:H209"/>
    <mergeCell ref="F210:H210"/>
    <mergeCell ref="C211:H211"/>
    <mergeCell ref="F212:H212"/>
    <mergeCell ref="C213:H213"/>
    <mergeCell ref="F214:H214"/>
    <mergeCell ref="F203:H203"/>
    <mergeCell ref="F204:H204"/>
    <mergeCell ref="F205:H205"/>
    <mergeCell ref="F206:H206"/>
    <mergeCell ref="F207:H207"/>
    <mergeCell ref="F208:H208"/>
    <mergeCell ref="F221:H221"/>
    <mergeCell ref="F222:H222"/>
    <mergeCell ref="F223:H223"/>
    <mergeCell ref="F224:H224"/>
    <mergeCell ref="C225:H225"/>
    <mergeCell ref="F226:H226"/>
    <mergeCell ref="F215:H215"/>
    <mergeCell ref="F216:H216"/>
    <mergeCell ref="F217:H217"/>
    <mergeCell ref="F218:H218"/>
    <mergeCell ref="F219:H219"/>
    <mergeCell ref="F220:H220"/>
    <mergeCell ref="F233:H233"/>
    <mergeCell ref="C234:H234"/>
    <mergeCell ref="F235:H235"/>
    <mergeCell ref="F236:H236"/>
    <mergeCell ref="F237:H237"/>
    <mergeCell ref="C240:H243"/>
    <mergeCell ref="F227:H227"/>
    <mergeCell ref="F228:H228"/>
    <mergeCell ref="F229:H229"/>
    <mergeCell ref="F230:H230"/>
    <mergeCell ref="F231:H231"/>
    <mergeCell ref="F232:H232"/>
    <mergeCell ref="B57:B99"/>
    <mergeCell ref="H8:H99"/>
    <mergeCell ref="B8:B17"/>
    <mergeCell ref="F118:H118"/>
    <mergeCell ref="B18:B52"/>
    <mergeCell ref="B53:B56"/>
    <mergeCell ref="C58:G58"/>
    <mergeCell ref="C75:G75"/>
    <mergeCell ref="C103:H103"/>
    <mergeCell ref="C104:C105"/>
    <mergeCell ref="E104:E105"/>
    <mergeCell ref="F104:H104"/>
    <mergeCell ref="C114:H114"/>
    <mergeCell ref="C117:H117"/>
  </mergeCells>
  <hyperlinks>
    <hyperlink ref="C1" location="'Información general'!A1" display="Inicio"/>
  </hyperlink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00102615356"/>
  </sheetPr>
  <dimension ref="A1:W129"/>
  <sheetViews>
    <sheetView showGridLines="0" workbookViewId="0" topLeftCell="A124">
      <selection activeCell="B53" sqref="B53"/>
    </sheetView>
  </sheetViews>
  <sheetFormatPr defaultColWidth="11.421875" defaultRowHeight="15"/>
  <cols>
    <col min="1" max="2" width="11.421875" style="59" customWidth="1"/>
    <col min="3" max="3" width="46.8515625" style="59" customWidth="1"/>
    <col min="4" max="4" width="45.28125" style="59" customWidth="1"/>
    <col min="5" max="5" width="56.8515625" style="59" customWidth="1"/>
    <col min="6" max="6" width="11.421875" style="59" customWidth="1"/>
    <col min="7" max="7" width="15.140625" style="59" customWidth="1"/>
    <col min="8" max="8" width="14.8515625" style="59" customWidth="1"/>
    <col min="9" max="9" width="26.7109375" style="59" bestFit="1" customWidth="1"/>
    <col min="10" max="11" width="11.421875" style="59" customWidth="1"/>
    <col min="12" max="12" width="13.57421875" style="59" bestFit="1" customWidth="1"/>
    <col min="13" max="16" width="11.421875" style="59" customWidth="1"/>
    <col min="17" max="17" width="16.8515625" style="59" bestFit="1" customWidth="1"/>
    <col min="18" max="18" width="11.421875" style="59" customWidth="1"/>
    <col min="19" max="19" width="15.421875" style="59" customWidth="1"/>
    <col min="20" max="20" width="46.00390625" style="59" customWidth="1"/>
    <col min="21" max="21" width="40.28125" style="59" customWidth="1"/>
    <col min="22" max="22" width="45.140625" style="59" customWidth="1"/>
    <col min="23" max="23" width="57.8515625" style="59" customWidth="1"/>
    <col min="24" max="16384" width="11.421875" style="59" customWidth="1"/>
  </cols>
  <sheetData>
    <row r="1" ht="18.75">
      <c r="C1" s="81" t="s">
        <v>656</v>
      </c>
    </row>
    <row r="3" spans="2:22" ht="19.5" thickBot="1">
      <c r="B3" s="67" t="s">
        <v>504</v>
      </c>
      <c r="C3" s="6"/>
      <c r="D3" s="6"/>
      <c r="E3" s="6"/>
      <c r="F3" s="6"/>
      <c r="G3" s="6"/>
      <c r="H3" s="6"/>
      <c r="I3" s="6"/>
      <c r="J3" s="6"/>
      <c r="K3" s="6"/>
      <c r="L3" s="6"/>
      <c r="M3" s="6"/>
      <c r="N3" s="6"/>
      <c r="O3" s="6"/>
      <c r="P3" s="6"/>
      <c r="Q3" s="6"/>
      <c r="R3" s="6"/>
      <c r="S3" s="6"/>
      <c r="T3" s="6"/>
      <c r="U3" s="6"/>
      <c r="V3" s="6"/>
    </row>
    <row r="4" ht="15.75"/>
    <row r="5" spans="2:3" ht="15.75">
      <c r="B5" s="166" t="s">
        <v>505</v>
      </c>
      <c r="C5" s="166"/>
    </row>
    <row r="6" ht="16.5" thickBot="1"/>
    <row r="7" spans="2:22" ht="16.5" thickBot="1">
      <c r="B7" s="153" t="s">
        <v>508</v>
      </c>
      <c r="C7" s="153"/>
      <c r="D7" s="153"/>
      <c r="E7" s="153"/>
      <c r="F7" s="167" t="s">
        <v>507</v>
      </c>
      <c r="G7" s="153" t="s">
        <v>509</v>
      </c>
      <c r="H7" s="153"/>
      <c r="I7" s="161" t="s">
        <v>511</v>
      </c>
      <c r="J7" s="163"/>
      <c r="K7" s="163"/>
      <c r="L7" s="163"/>
      <c r="M7" s="162"/>
      <c r="N7" s="161" t="s">
        <v>515</v>
      </c>
      <c r="O7" s="163"/>
      <c r="P7" s="163"/>
      <c r="Q7" s="163"/>
      <c r="R7" s="162"/>
      <c r="S7" s="167" t="s">
        <v>517</v>
      </c>
      <c r="T7" s="167" t="s">
        <v>518</v>
      </c>
      <c r="U7" s="153" t="s">
        <v>519</v>
      </c>
      <c r="V7" s="153" t="s">
        <v>520</v>
      </c>
    </row>
    <row r="8" spans="2:22" ht="16.5" thickBot="1">
      <c r="B8" s="55" t="s">
        <v>502</v>
      </c>
      <c r="C8" s="55" t="s">
        <v>506</v>
      </c>
      <c r="D8" s="55" t="s">
        <v>503</v>
      </c>
      <c r="E8" s="55" t="s">
        <v>21</v>
      </c>
      <c r="F8" s="167"/>
      <c r="G8" s="55" t="s">
        <v>510</v>
      </c>
      <c r="H8" s="55" t="s">
        <v>60</v>
      </c>
      <c r="I8" s="55" t="s">
        <v>512</v>
      </c>
      <c r="J8" s="55" t="s">
        <v>63</v>
      </c>
      <c r="K8" s="55" t="s">
        <v>513</v>
      </c>
      <c r="L8" s="55" t="s">
        <v>65</v>
      </c>
      <c r="M8" s="55" t="s">
        <v>514</v>
      </c>
      <c r="N8" s="55" t="s">
        <v>63</v>
      </c>
      <c r="O8" s="55" t="s">
        <v>513</v>
      </c>
      <c r="P8" s="55" t="s">
        <v>65</v>
      </c>
      <c r="Q8" s="55" t="s">
        <v>516</v>
      </c>
      <c r="R8" s="55" t="s">
        <v>514</v>
      </c>
      <c r="S8" s="167"/>
      <c r="T8" s="167"/>
      <c r="U8" s="153"/>
      <c r="V8" s="153"/>
    </row>
    <row r="9" spans="1:22" ht="126.75" thickBot="1">
      <c r="A9" s="60" t="s">
        <v>51</v>
      </c>
      <c r="B9" s="63">
        <v>1</v>
      </c>
      <c r="C9" s="57" t="s">
        <v>521</v>
      </c>
      <c r="D9" s="56" t="s">
        <v>536</v>
      </c>
      <c r="E9" s="57" t="s">
        <v>522</v>
      </c>
      <c r="F9" s="56"/>
      <c r="G9" s="56">
        <v>120000</v>
      </c>
      <c r="H9" s="56" t="s">
        <v>523</v>
      </c>
      <c r="I9" s="56" t="s">
        <v>524</v>
      </c>
      <c r="J9" s="56">
        <f>'1.3. Factores de emisión'!E47</f>
        <v>0.00013900000000000002</v>
      </c>
      <c r="K9" s="56">
        <f>'1.3. Factores de emisión'!F31</f>
        <v>1.611</v>
      </c>
      <c r="L9" s="56">
        <f>'1.3. Factores de emisión'!G47</f>
        <v>2.745E-06</v>
      </c>
      <c r="M9" s="56"/>
      <c r="N9" s="56">
        <f>G9*J9*21</f>
        <v>350.2800000000001</v>
      </c>
      <c r="O9" s="56">
        <f>G9*K9*1</f>
        <v>193320</v>
      </c>
      <c r="P9" s="56">
        <f>G9*L9*310</f>
        <v>102.11399999999999</v>
      </c>
      <c r="Q9" s="56">
        <f>(N9+O9+P9)/1000</f>
        <v>193.772394</v>
      </c>
      <c r="R9" s="56"/>
      <c r="S9" s="56" t="s">
        <v>526</v>
      </c>
      <c r="T9" s="57" t="s">
        <v>642</v>
      </c>
      <c r="U9" s="57" t="s">
        <v>527</v>
      </c>
      <c r="V9" s="57" t="s">
        <v>528</v>
      </c>
    </row>
    <row r="10" spans="2:22" ht="32.25" thickBot="1">
      <c r="B10" s="63">
        <v>1</v>
      </c>
      <c r="C10" s="61" t="s">
        <v>521</v>
      </c>
      <c r="D10" s="5"/>
      <c r="E10" s="5"/>
      <c r="F10" s="5"/>
      <c r="G10" s="5"/>
      <c r="H10" s="5"/>
      <c r="I10" s="5"/>
      <c r="J10" s="5"/>
      <c r="K10" s="5"/>
      <c r="L10" s="5"/>
      <c r="M10" s="5"/>
      <c r="N10" s="5"/>
      <c r="O10" s="5"/>
      <c r="P10" s="5"/>
      <c r="Q10" s="5"/>
      <c r="R10" s="5"/>
      <c r="S10" s="5"/>
      <c r="T10" s="5"/>
      <c r="U10" s="5"/>
      <c r="V10" s="5"/>
    </row>
    <row r="11" spans="2:22" ht="32.25" thickBot="1">
      <c r="B11" s="63">
        <v>1</v>
      </c>
      <c r="C11" s="61" t="s">
        <v>521</v>
      </c>
      <c r="D11" s="5"/>
      <c r="E11" s="5"/>
      <c r="F11" s="5"/>
      <c r="G11" s="5"/>
      <c r="H11" s="5"/>
      <c r="I11" s="5"/>
      <c r="J11" s="5"/>
      <c r="K11" s="5"/>
      <c r="L11" s="5"/>
      <c r="M11" s="5"/>
      <c r="N11" s="5"/>
      <c r="O11" s="5"/>
      <c r="P11" s="5"/>
      <c r="Q11" s="5"/>
      <c r="R11" s="5"/>
      <c r="S11" s="5"/>
      <c r="T11" s="5"/>
      <c r="U11" s="5"/>
      <c r="V11" s="5"/>
    </row>
    <row r="12" spans="2:22" s="62" customFormat="1" ht="19.5" thickBot="1">
      <c r="B12" s="87"/>
      <c r="C12" s="88"/>
      <c r="D12" s="87"/>
      <c r="E12" s="87"/>
      <c r="F12" s="87"/>
      <c r="G12" s="87"/>
      <c r="H12" s="87"/>
      <c r="I12" s="87"/>
      <c r="J12" s="87"/>
      <c r="K12" s="87"/>
      <c r="L12" s="87"/>
      <c r="M12" s="87"/>
      <c r="N12" s="87"/>
      <c r="O12" s="87"/>
      <c r="P12" s="89" t="s">
        <v>666</v>
      </c>
      <c r="Q12" s="90">
        <f>SUM(Q10:Q11)</f>
        <v>0</v>
      </c>
      <c r="R12" s="87"/>
      <c r="S12" s="87"/>
      <c r="T12" s="87"/>
      <c r="U12" s="87"/>
      <c r="V12" s="87"/>
    </row>
    <row r="13" ht="15">
      <c r="B13" s="65" t="s">
        <v>530</v>
      </c>
    </row>
    <row r="14" ht="16.5" thickBot="1"/>
    <row r="15" spans="2:22" ht="24.75" customHeight="1" thickBot="1">
      <c r="B15" s="156" t="s">
        <v>508</v>
      </c>
      <c r="C15" s="157"/>
      <c r="D15" s="157"/>
      <c r="E15" s="158"/>
      <c r="F15" s="159" t="s">
        <v>507</v>
      </c>
      <c r="G15" s="161" t="s">
        <v>509</v>
      </c>
      <c r="H15" s="162"/>
      <c r="I15" s="161" t="s">
        <v>511</v>
      </c>
      <c r="J15" s="163"/>
      <c r="K15" s="163"/>
      <c r="L15" s="163"/>
      <c r="M15" s="163" t="s">
        <v>515</v>
      </c>
      <c r="N15" s="163"/>
      <c r="O15" s="163"/>
      <c r="P15" s="163"/>
      <c r="Q15" s="163"/>
      <c r="R15" s="162"/>
      <c r="S15" s="159" t="s">
        <v>517</v>
      </c>
      <c r="T15" s="159" t="s">
        <v>518</v>
      </c>
      <c r="U15" s="164" t="s">
        <v>519</v>
      </c>
      <c r="V15" s="153" t="s">
        <v>520</v>
      </c>
    </row>
    <row r="16" spans="2:22" ht="16.5" thickBot="1">
      <c r="B16" s="55" t="s">
        <v>502</v>
      </c>
      <c r="C16" s="55" t="s">
        <v>506</v>
      </c>
      <c r="D16" s="55" t="s">
        <v>503</v>
      </c>
      <c r="E16" s="55" t="s">
        <v>21</v>
      </c>
      <c r="F16" s="160"/>
      <c r="G16" s="55" t="s">
        <v>510</v>
      </c>
      <c r="H16" s="55" t="s">
        <v>60</v>
      </c>
      <c r="I16" s="55" t="s">
        <v>512</v>
      </c>
      <c r="J16" s="55" t="s">
        <v>63</v>
      </c>
      <c r="K16" s="55" t="s">
        <v>513</v>
      </c>
      <c r="L16" s="55" t="s">
        <v>65</v>
      </c>
      <c r="M16" s="55" t="s">
        <v>514</v>
      </c>
      <c r="N16" s="55" t="s">
        <v>63</v>
      </c>
      <c r="O16" s="55" t="s">
        <v>513</v>
      </c>
      <c r="P16" s="55" t="s">
        <v>65</v>
      </c>
      <c r="Q16" s="55" t="s">
        <v>516</v>
      </c>
      <c r="R16" s="55" t="s">
        <v>514</v>
      </c>
      <c r="S16" s="160"/>
      <c r="T16" s="160"/>
      <c r="U16" s="165"/>
      <c r="V16" s="153"/>
    </row>
    <row r="17" spans="2:22" ht="48" thickBot="1">
      <c r="B17" s="63">
        <v>2</v>
      </c>
      <c r="C17" s="61" t="s">
        <v>529</v>
      </c>
      <c r="D17" s="5"/>
      <c r="E17" s="5"/>
      <c r="F17" s="5"/>
      <c r="G17" s="5"/>
      <c r="H17" s="5"/>
      <c r="I17" s="5"/>
      <c r="J17" s="5"/>
      <c r="K17" s="5"/>
      <c r="L17" s="5"/>
      <c r="M17" s="5"/>
      <c r="N17" s="5"/>
      <c r="O17" s="5"/>
      <c r="P17" s="5"/>
      <c r="Q17" s="5"/>
      <c r="R17" s="5"/>
      <c r="S17" s="5"/>
      <c r="T17" s="5"/>
      <c r="U17" s="5"/>
      <c r="V17" s="5"/>
    </row>
    <row r="18" spans="2:22" ht="48" thickBot="1">
      <c r="B18" s="63">
        <v>2</v>
      </c>
      <c r="C18" s="61" t="s">
        <v>529</v>
      </c>
      <c r="D18" s="5"/>
      <c r="E18" s="5"/>
      <c r="F18" s="5"/>
      <c r="G18" s="5"/>
      <c r="H18" s="5"/>
      <c r="I18" s="5"/>
      <c r="J18" s="5"/>
      <c r="K18" s="5"/>
      <c r="L18" s="5"/>
      <c r="M18" s="5"/>
      <c r="N18" s="5"/>
      <c r="O18" s="5"/>
      <c r="P18" s="5"/>
      <c r="Q18" s="5"/>
      <c r="R18" s="5"/>
      <c r="S18" s="5"/>
      <c r="T18" s="5"/>
      <c r="U18" s="5"/>
      <c r="V18" s="5"/>
    </row>
    <row r="19" spans="2:22" s="62" customFormat="1" ht="19.5" thickBot="1">
      <c r="B19" s="87"/>
      <c r="C19" s="88"/>
      <c r="D19" s="87"/>
      <c r="E19" s="87"/>
      <c r="F19" s="87"/>
      <c r="G19" s="87"/>
      <c r="H19" s="87"/>
      <c r="I19" s="87"/>
      <c r="J19" s="87"/>
      <c r="K19" s="87"/>
      <c r="L19" s="87"/>
      <c r="M19" s="87"/>
      <c r="N19" s="87"/>
      <c r="O19" s="87"/>
      <c r="P19" s="89" t="s">
        <v>666</v>
      </c>
      <c r="Q19" s="90">
        <f>SUM(Q17:Q18)</f>
        <v>0</v>
      </c>
      <c r="R19" s="87"/>
      <c r="S19" s="87"/>
      <c r="T19" s="87"/>
      <c r="U19" s="87"/>
      <c r="V19" s="87"/>
    </row>
    <row r="20" ht="15">
      <c r="B20" s="65" t="s">
        <v>530</v>
      </c>
    </row>
    <row r="21" ht="16.5" thickBot="1"/>
    <row r="22" spans="2:22" ht="16.5" thickBot="1">
      <c r="B22" s="156" t="s">
        <v>508</v>
      </c>
      <c r="C22" s="157"/>
      <c r="D22" s="157"/>
      <c r="E22" s="158"/>
      <c r="F22" s="159" t="s">
        <v>507</v>
      </c>
      <c r="G22" s="161" t="s">
        <v>509</v>
      </c>
      <c r="H22" s="162"/>
      <c r="I22" s="161" t="s">
        <v>511</v>
      </c>
      <c r="J22" s="163"/>
      <c r="K22" s="163"/>
      <c r="L22" s="163"/>
      <c r="M22" s="163" t="s">
        <v>515</v>
      </c>
      <c r="N22" s="163"/>
      <c r="O22" s="163"/>
      <c r="P22" s="163"/>
      <c r="Q22" s="163"/>
      <c r="R22" s="162"/>
      <c r="S22" s="159" t="s">
        <v>517</v>
      </c>
      <c r="T22" s="159" t="s">
        <v>518</v>
      </c>
      <c r="U22" s="164" t="s">
        <v>519</v>
      </c>
      <c r="V22" s="153" t="s">
        <v>520</v>
      </c>
    </row>
    <row r="23" spans="2:22" ht="16.5" thickBot="1">
      <c r="B23" s="55" t="s">
        <v>502</v>
      </c>
      <c r="C23" s="55" t="s">
        <v>506</v>
      </c>
      <c r="D23" s="55" t="s">
        <v>503</v>
      </c>
      <c r="E23" s="55" t="s">
        <v>21</v>
      </c>
      <c r="F23" s="160"/>
      <c r="G23" s="55" t="s">
        <v>510</v>
      </c>
      <c r="H23" s="55" t="s">
        <v>60</v>
      </c>
      <c r="I23" s="55" t="s">
        <v>512</v>
      </c>
      <c r="J23" s="55" t="s">
        <v>63</v>
      </c>
      <c r="K23" s="55" t="s">
        <v>513</v>
      </c>
      <c r="L23" s="55" t="s">
        <v>65</v>
      </c>
      <c r="M23" s="55" t="s">
        <v>514</v>
      </c>
      <c r="N23" s="55" t="s">
        <v>63</v>
      </c>
      <c r="O23" s="55" t="s">
        <v>513</v>
      </c>
      <c r="P23" s="55" t="s">
        <v>65</v>
      </c>
      <c r="Q23" s="55" t="s">
        <v>516</v>
      </c>
      <c r="R23" s="55" t="s">
        <v>514</v>
      </c>
      <c r="S23" s="160"/>
      <c r="T23" s="160"/>
      <c r="U23" s="165"/>
      <c r="V23" s="153"/>
    </row>
    <row r="24" spans="2:22" ht="48" thickBot="1">
      <c r="B24" s="64">
        <v>3</v>
      </c>
      <c r="C24" s="61" t="s">
        <v>531</v>
      </c>
      <c r="D24" s="5"/>
      <c r="E24" s="5"/>
      <c r="F24" s="5"/>
      <c r="G24" s="5"/>
      <c r="H24" s="5"/>
      <c r="I24" s="5"/>
      <c r="J24" s="5"/>
      <c r="K24" s="5"/>
      <c r="L24" s="5"/>
      <c r="M24" s="5"/>
      <c r="N24" s="5"/>
      <c r="O24" s="5"/>
      <c r="P24" s="5"/>
      <c r="Q24" s="5"/>
      <c r="R24" s="5"/>
      <c r="S24" s="5"/>
      <c r="T24" s="5"/>
      <c r="U24" s="5"/>
      <c r="V24" s="5"/>
    </row>
    <row r="25" spans="2:22" ht="48" thickBot="1">
      <c r="B25" s="64">
        <v>3</v>
      </c>
      <c r="C25" s="61" t="s">
        <v>531</v>
      </c>
      <c r="D25" s="5"/>
      <c r="E25" s="5"/>
      <c r="F25" s="5"/>
      <c r="G25" s="5"/>
      <c r="H25" s="5"/>
      <c r="I25" s="5"/>
      <c r="J25" s="5"/>
      <c r="K25" s="5"/>
      <c r="L25" s="5"/>
      <c r="M25" s="5"/>
      <c r="N25" s="5"/>
      <c r="O25" s="5"/>
      <c r="P25" s="5"/>
      <c r="Q25" s="5"/>
      <c r="R25" s="5"/>
      <c r="S25" s="5"/>
      <c r="T25" s="5"/>
      <c r="U25" s="5"/>
      <c r="V25" s="5"/>
    </row>
    <row r="26" spans="2:22" s="62" customFormat="1" ht="19.5" thickBot="1">
      <c r="B26" s="87"/>
      <c r="C26" s="88"/>
      <c r="D26" s="87"/>
      <c r="E26" s="87"/>
      <c r="F26" s="87"/>
      <c r="G26" s="87"/>
      <c r="H26" s="87"/>
      <c r="I26" s="87"/>
      <c r="J26" s="87"/>
      <c r="K26" s="87"/>
      <c r="L26" s="87"/>
      <c r="M26" s="87"/>
      <c r="N26" s="87"/>
      <c r="O26" s="87"/>
      <c r="P26" s="89" t="s">
        <v>666</v>
      </c>
      <c r="Q26" s="90">
        <f>SUM(Q24:Q25)</f>
        <v>0</v>
      </c>
      <c r="R26" s="87"/>
      <c r="S26" s="87"/>
      <c r="T26" s="87"/>
      <c r="U26" s="87"/>
      <c r="V26" s="87"/>
    </row>
    <row r="27" ht="15.75">
      <c r="B27" s="65" t="s">
        <v>530</v>
      </c>
    </row>
    <row r="28" ht="15.75"/>
    <row r="29" spans="2:4" ht="15.75">
      <c r="B29" s="166" t="s">
        <v>532</v>
      </c>
      <c r="C29" s="166"/>
      <c r="D29" s="166"/>
    </row>
    <row r="30" ht="16.5" thickBot="1"/>
    <row r="31" spans="2:22" ht="16.5" thickBot="1">
      <c r="B31" s="153" t="s">
        <v>508</v>
      </c>
      <c r="C31" s="153"/>
      <c r="D31" s="153"/>
      <c r="E31" s="153"/>
      <c r="F31" s="167" t="s">
        <v>507</v>
      </c>
      <c r="G31" s="153" t="s">
        <v>509</v>
      </c>
      <c r="H31" s="153"/>
      <c r="I31" s="161" t="s">
        <v>511</v>
      </c>
      <c r="J31" s="163"/>
      <c r="K31" s="163"/>
      <c r="L31" s="163"/>
      <c r="M31" s="162"/>
      <c r="N31" s="161" t="s">
        <v>515</v>
      </c>
      <c r="O31" s="163"/>
      <c r="P31" s="163"/>
      <c r="Q31" s="163"/>
      <c r="R31" s="162"/>
      <c r="S31" s="167" t="s">
        <v>517</v>
      </c>
      <c r="T31" s="167" t="s">
        <v>518</v>
      </c>
      <c r="U31" s="153" t="s">
        <v>519</v>
      </c>
      <c r="V31" s="153" t="s">
        <v>520</v>
      </c>
    </row>
    <row r="32" spans="2:22" ht="16.5" thickBot="1">
      <c r="B32" s="55" t="s">
        <v>502</v>
      </c>
      <c r="C32" s="55" t="s">
        <v>506</v>
      </c>
      <c r="D32" s="55" t="s">
        <v>503</v>
      </c>
      <c r="E32" s="55" t="s">
        <v>21</v>
      </c>
      <c r="F32" s="167"/>
      <c r="G32" s="55" t="s">
        <v>510</v>
      </c>
      <c r="H32" s="55" t="s">
        <v>60</v>
      </c>
      <c r="I32" s="55" t="s">
        <v>512</v>
      </c>
      <c r="J32" s="55" t="s">
        <v>63</v>
      </c>
      <c r="K32" s="55" t="s">
        <v>513</v>
      </c>
      <c r="L32" s="55" t="s">
        <v>65</v>
      </c>
      <c r="M32" s="55" t="s">
        <v>514</v>
      </c>
      <c r="N32" s="55" t="s">
        <v>63</v>
      </c>
      <c r="O32" s="55" t="s">
        <v>513</v>
      </c>
      <c r="P32" s="55" t="s">
        <v>65</v>
      </c>
      <c r="Q32" s="55" t="s">
        <v>516</v>
      </c>
      <c r="R32" s="55" t="s">
        <v>514</v>
      </c>
      <c r="S32" s="167"/>
      <c r="T32" s="167"/>
      <c r="U32" s="153"/>
      <c r="V32" s="153"/>
    </row>
    <row r="33" spans="2:22" ht="32.25" thickBot="1">
      <c r="B33" s="63">
        <v>1</v>
      </c>
      <c r="C33" s="61" t="s">
        <v>521</v>
      </c>
      <c r="D33" s="5"/>
      <c r="E33" s="5"/>
      <c r="F33" s="5"/>
      <c r="G33" s="5"/>
      <c r="H33" s="5"/>
      <c r="I33" s="5"/>
      <c r="J33" s="5"/>
      <c r="K33" s="5"/>
      <c r="L33" s="5"/>
      <c r="M33" s="5"/>
      <c r="N33" s="5"/>
      <c r="O33" s="5"/>
      <c r="P33" s="5"/>
      <c r="Q33" s="5"/>
      <c r="R33" s="5"/>
      <c r="S33" s="5"/>
      <c r="T33" s="5"/>
      <c r="U33" s="5"/>
      <c r="V33" s="5"/>
    </row>
    <row r="34" spans="2:22" ht="32.25" thickBot="1">
      <c r="B34" s="63">
        <v>1</v>
      </c>
      <c r="C34" s="61" t="s">
        <v>521</v>
      </c>
      <c r="D34" s="5"/>
      <c r="E34" s="5"/>
      <c r="F34" s="5"/>
      <c r="G34" s="5"/>
      <c r="H34" s="5"/>
      <c r="I34" s="5"/>
      <c r="J34" s="5"/>
      <c r="K34" s="5"/>
      <c r="L34" s="5"/>
      <c r="M34" s="5"/>
      <c r="N34" s="5"/>
      <c r="O34" s="5"/>
      <c r="P34" s="5"/>
      <c r="Q34" s="5"/>
      <c r="R34" s="5"/>
      <c r="S34" s="5"/>
      <c r="T34" s="5"/>
      <c r="U34" s="5"/>
      <c r="V34" s="5"/>
    </row>
    <row r="35" spans="2:22" s="62" customFormat="1" ht="19.5" thickBot="1">
      <c r="B35" s="87"/>
      <c r="C35" s="88"/>
      <c r="D35" s="87"/>
      <c r="E35" s="87"/>
      <c r="F35" s="87"/>
      <c r="G35" s="87"/>
      <c r="H35" s="87"/>
      <c r="I35" s="87"/>
      <c r="J35" s="87"/>
      <c r="K35" s="87"/>
      <c r="L35" s="87"/>
      <c r="M35" s="87"/>
      <c r="N35" s="87"/>
      <c r="O35" s="87"/>
      <c r="P35" s="89" t="s">
        <v>666</v>
      </c>
      <c r="Q35" s="90">
        <f>SUM(Q33:Q34)</f>
        <v>0</v>
      </c>
      <c r="R35" s="87"/>
      <c r="S35" s="87"/>
      <c r="T35" s="87"/>
      <c r="U35" s="87"/>
      <c r="V35" s="87"/>
    </row>
    <row r="36" ht="15">
      <c r="B36" s="65" t="s">
        <v>530</v>
      </c>
    </row>
    <row r="37" ht="16.5" thickBot="1"/>
    <row r="38" spans="2:22" ht="16.5" thickBot="1">
      <c r="B38" s="156" t="s">
        <v>508</v>
      </c>
      <c r="C38" s="157"/>
      <c r="D38" s="157"/>
      <c r="E38" s="158"/>
      <c r="F38" s="159" t="s">
        <v>507</v>
      </c>
      <c r="G38" s="161" t="s">
        <v>509</v>
      </c>
      <c r="H38" s="162"/>
      <c r="I38" s="161" t="s">
        <v>511</v>
      </c>
      <c r="J38" s="163"/>
      <c r="K38" s="163"/>
      <c r="L38" s="163"/>
      <c r="M38" s="163" t="s">
        <v>515</v>
      </c>
      <c r="N38" s="163"/>
      <c r="O38" s="163"/>
      <c r="P38" s="163"/>
      <c r="Q38" s="163"/>
      <c r="R38" s="162"/>
      <c r="S38" s="159" t="s">
        <v>517</v>
      </c>
      <c r="T38" s="159" t="s">
        <v>518</v>
      </c>
      <c r="U38" s="164" t="s">
        <v>519</v>
      </c>
      <c r="V38" s="153" t="s">
        <v>520</v>
      </c>
    </row>
    <row r="39" spans="2:22" ht="16.5" thickBot="1">
      <c r="B39" s="55" t="s">
        <v>502</v>
      </c>
      <c r="C39" s="55" t="s">
        <v>506</v>
      </c>
      <c r="D39" s="55" t="s">
        <v>503</v>
      </c>
      <c r="E39" s="55" t="s">
        <v>21</v>
      </c>
      <c r="F39" s="160"/>
      <c r="G39" s="55" t="s">
        <v>510</v>
      </c>
      <c r="H39" s="55" t="s">
        <v>60</v>
      </c>
      <c r="I39" s="55" t="s">
        <v>512</v>
      </c>
      <c r="J39" s="55" t="s">
        <v>63</v>
      </c>
      <c r="K39" s="55" t="s">
        <v>513</v>
      </c>
      <c r="L39" s="55" t="s">
        <v>65</v>
      </c>
      <c r="M39" s="55" t="s">
        <v>514</v>
      </c>
      <c r="N39" s="55" t="s">
        <v>63</v>
      </c>
      <c r="O39" s="55" t="s">
        <v>513</v>
      </c>
      <c r="P39" s="55" t="s">
        <v>65</v>
      </c>
      <c r="Q39" s="55" t="s">
        <v>516</v>
      </c>
      <c r="R39" s="55" t="s">
        <v>514</v>
      </c>
      <c r="S39" s="160"/>
      <c r="T39" s="160"/>
      <c r="U39" s="165"/>
      <c r="V39" s="153"/>
    </row>
    <row r="40" spans="2:22" ht="48" thickBot="1">
      <c r="B40" s="63">
        <v>2</v>
      </c>
      <c r="C40" s="61" t="s">
        <v>529</v>
      </c>
      <c r="D40" s="5"/>
      <c r="E40" s="5"/>
      <c r="F40" s="5"/>
      <c r="G40" s="5"/>
      <c r="H40" s="5"/>
      <c r="I40" s="5"/>
      <c r="J40" s="5"/>
      <c r="K40" s="5"/>
      <c r="L40" s="5"/>
      <c r="M40" s="5"/>
      <c r="N40" s="5"/>
      <c r="O40" s="5"/>
      <c r="P40" s="5"/>
      <c r="Q40" s="5"/>
      <c r="R40" s="5"/>
      <c r="S40" s="5"/>
      <c r="T40" s="5"/>
      <c r="U40" s="5"/>
      <c r="V40" s="5"/>
    </row>
    <row r="41" spans="2:22" ht="48" thickBot="1">
      <c r="B41" s="63">
        <v>2</v>
      </c>
      <c r="C41" s="61" t="s">
        <v>529</v>
      </c>
      <c r="D41" s="5"/>
      <c r="E41" s="5"/>
      <c r="F41" s="5"/>
      <c r="G41" s="5"/>
      <c r="H41" s="5"/>
      <c r="I41" s="5"/>
      <c r="J41" s="5"/>
      <c r="K41" s="5"/>
      <c r="L41" s="5"/>
      <c r="M41" s="5"/>
      <c r="N41" s="5"/>
      <c r="O41" s="5"/>
      <c r="P41" s="5"/>
      <c r="Q41" s="5"/>
      <c r="R41" s="5"/>
      <c r="S41" s="5"/>
      <c r="T41" s="5"/>
      <c r="U41" s="5"/>
      <c r="V41" s="5"/>
    </row>
    <row r="42" spans="2:22" s="62" customFormat="1" ht="19.5" thickBot="1">
      <c r="B42" s="87"/>
      <c r="C42" s="88"/>
      <c r="D42" s="87"/>
      <c r="E42" s="87"/>
      <c r="F42" s="87"/>
      <c r="G42" s="87"/>
      <c r="H42" s="87"/>
      <c r="I42" s="87"/>
      <c r="J42" s="87"/>
      <c r="K42" s="87"/>
      <c r="L42" s="87"/>
      <c r="M42" s="87"/>
      <c r="N42" s="87"/>
      <c r="O42" s="87"/>
      <c r="P42" s="89" t="s">
        <v>666</v>
      </c>
      <c r="Q42" s="90">
        <f>SUM(Q40:Q41)</f>
        <v>0</v>
      </c>
      <c r="R42" s="87"/>
      <c r="S42" s="87"/>
      <c r="T42" s="87"/>
      <c r="U42" s="87"/>
      <c r="V42" s="87"/>
    </row>
    <row r="43" ht="15">
      <c r="B43" s="65" t="s">
        <v>530</v>
      </c>
    </row>
    <row r="44" ht="16.5" thickBot="1"/>
    <row r="45" spans="2:22" ht="16.5" thickBot="1">
      <c r="B45" s="156" t="s">
        <v>508</v>
      </c>
      <c r="C45" s="157"/>
      <c r="D45" s="157"/>
      <c r="E45" s="158"/>
      <c r="F45" s="159" t="s">
        <v>507</v>
      </c>
      <c r="G45" s="161" t="s">
        <v>509</v>
      </c>
      <c r="H45" s="162"/>
      <c r="I45" s="161" t="s">
        <v>511</v>
      </c>
      <c r="J45" s="163"/>
      <c r="K45" s="163"/>
      <c r="L45" s="163"/>
      <c r="M45" s="163" t="s">
        <v>515</v>
      </c>
      <c r="N45" s="163"/>
      <c r="O45" s="163"/>
      <c r="P45" s="163"/>
      <c r="Q45" s="163"/>
      <c r="R45" s="162"/>
      <c r="S45" s="159" t="s">
        <v>517</v>
      </c>
      <c r="T45" s="159" t="s">
        <v>518</v>
      </c>
      <c r="U45" s="164" t="s">
        <v>519</v>
      </c>
      <c r="V45" s="153" t="s">
        <v>520</v>
      </c>
    </row>
    <row r="46" spans="2:22" ht="16.5" thickBot="1">
      <c r="B46" s="55" t="s">
        <v>502</v>
      </c>
      <c r="C46" s="55" t="s">
        <v>506</v>
      </c>
      <c r="D46" s="55" t="s">
        <v>503</v>
      </c>
      <c r="E46" s="55" t="s">
        <v>21</v>
      </c>
      <c r="F46" s="160"/>
      <c r="G46" s="55" t="s">
        <v>510</v>
      </c>
      <c r="H46" s="55" t="s">
        <v>60</v>
      </c>
      <c r="I46" s="55" t="s">
        <v>512</v>
      </c>
      <c r="J46" s="55" t="s">
        <v>63</v>
      </c>
      <c r="K46" s="55" t="s">
        <v>513</v>
      </c>
      <c r="L46" s="55" t="s">
        <v>65</v>
      </c>
      <c r="M46" s="55" t="s">
        <v>514</v>
      </c>
      <c r="N46" s="55" t="s">
        <v>63</v>
      </c>
      <c r="O46" s="55" t="s">
        <v>513</v>
      </c>
      <c r="P46" s="55" t="s">
        <v>65</v>
      </c>
      <c r="Q46" s="55" t="s">
        <v>516</v>
      </c>
      <c r="R46" s="55" t="s">
        <v>514</v>
      </c>
      <c r="S46" s="160"/>
      <c r="T46" s="160"/>
      <c r="U46" s="165"/>
      <c r="V46" s="153"/>
    </row>
    <row r="47" spans="2:22" ht="48" thickBot="1">
      <c r="B47" s="64">
        <v>3</v>
      </c>
      <c r="C47" s="61" t="s">
        <v>531</v>
      </c>
      <c r="D47" s="5"/>
      <c r="E47" s="5"/>
      <c r="F47" s="5"/>
      <c r="G47" s="5"/>
      <c r="H47" s="5"/>
      <c r="I47" s="5"/>
      <c r="J47" s="5"/>
      <c r="K47" s="5"/>
      <c r="L47" s="5"/>
      <c r="M47" s="5"/>
      <c r="N47" s="5"/>
      <c r="O47" s="5"/>
      <c r="P47" s="5"/>
      <c r="Q47" s="5"/>
      <c r="R47" s="5"/>
      <c r="S47" s="5"/>
      <c r="T47" s="5"/>
      <c r="U47" s="5"/>
      <c r="V47" s="5"/>
    </row>
    <row r="48" spans="2:22" ht="48" thickBot="1">
      <c r="B48" s="64">
        <v>3</v>
      </c>
      <c r="C48" s="61" t="s">
        <v>531</v>
      </c>
      <c r="D48" s="5"/>
      <c r="E48" s="5"/>
      <c r="F48" s="5"/>
      <c r="G48" s="5"/>
      <c r="H48" s="5"/>
      <c r="I48" s="5"/>
      <c r="J48" s="5"/>
      <c r="K48" s="5"/>
      <c r="L48" s="5"/>
      <c r="M48" s="5"/>
      <c r="N48" s="5"/>
      <c r="O48" s="5"/>
      <c r="P48" s="5"/>
      <c r="Q48" s="5"/>
      <c r="R48" s="5"/>
      <c r="S48" s="5"/>
      <c r="T48" s="5"/>
      <c r="U48" s="5"/>
      <c r="V48" s="5"/>
    </row>
    <row r="49" spans="2:22" s="62" customFormat="1" ht="19.5" thickBot="1">
      <c r="B49" s="87"/>
      <c r="C49" s="88"/>
      <c r="D49" s="87"/>
      <c r="E49" s="87"/>
      <c r="F49" s="87"/>
      <c r="G49" s="87"/>
      <c r="H49" s="87"/>
      <c r="I49" s="87"/>
      <c r="J49" s="87"/>
      <c r="K49" s="87"/>
      <c r="L49" s="87"/>
      <c r="M49" s="87"/>
      <c r="N49" s="87"/>
      <c r="O49" s="87"/>
      <c r="P49" s="89" t="s">
        <v>666</v>
      </c>
      <c r="Q49" s="90">
        <f>SUM(Q47:Q48)</f>
        <v>0</v>
      </c>
      <c r="R49" s="87"/>
      <c r="S49" s="87"/>
      <c r="T49" s="87"/>
      <c r="U49" s="87"/>
      <c r="V49" s="87"/>
    </row>
    <row r="50" ht="15.75">
      <c r="B50" s="65" t="s">
        <v>530</v>
      </c>
    </row>
    <row r="51" ht="15.75">
      <c r="B51" s="65"/>
    </row>
    <row r="52" spans="2:3" ht="15.75">
      <c r="B52" s="166" t="s">
        <v>671</v>
      </c>
      <c r="C52" s="166"/>
    </row>
    <row r="53" ht="16.5" thickBot="1"/>
    <row r="54" spans="2:22" ht="16.5" thickBot="1">
      <c r="B54" s="153" t="s">
        <v>508</v>
      </c>
      <c r="C54" s="153"/>
      <c r="D54" s="153"/>
      <c r="E54" s="153"/>
      <c r="F54" s="167" t="s">
        <v>507</v>
      </c>
      <c r="G54" s="153" t="s">
        <v>509</v>
      </c>
      <c r="H54" s="153"/>
      <c r="I54" s="161" t="s">
        <v>511</v>
      </c>
      <c r="J54" s="163"/>
      <c r="K54" s="163"/>
      <c r="L54" s="163"/>
      <c r="M54" s="162"/>
      <c r="N54" s="161" t="s">
        <v>515</v>
      </c>
      <c r="O54" s="163"/>
      <c r="P54" s="163"/>
      <c r="Q54" s="163"/>
      <c r="R54" s="162"/>
      <c r="S54" s="167" t="s">
        <v>517</v>
      </c>
      <c r="T54" s="167" t="s">
        <v>518</v>
      </c>
      <c r="U54" s="153" t="s">
        <v>519</v>
      </c>
      <c r="V54" s="153" t="s">
        <v>520</v>
      </c>
    </row>
    <row r="55" spans="2:22" ht="16.5" thickBot="1">
      <c r="B55" s="78" t="s">
        <v>502</v>
      </c>
      <c r="C55" s="78" t="s">
        <v>506</v>
      </c>
      <c r="D55" s="78" t="s">
        <v>503</v>
      </c>
      <c r="E55" s="78" t="s">
        <v>21</v>
      </c>
      <c r="F55" s="167"/>
      <c r="G55" s="78" t="s">
        <v>510</v>
      </c>
      <c r="H55" s="78" t="s">
        <v>60</v>
      </c>
      <c r="I55" s="78" t="s">
        <v>512</v>
      </c>
      <c r="J55" s="78" t="s">
        <v>63</v>
      </c>
      <c r="K55" s="78" t="s">
        <v>513</v>
      </c>
      <c r="L55" s="78" t="s">
        <v>65</v>
      </c>
      <c r="M55" s="78" t="s">
        <v>514</v>
      </c>
      <c r="N55" s="78" t="s">
        <v>63</v>
      </c>
      <c r="O55" s="78" t="s">
        <v>513</v>
      </c>
      <c r="P55" s="78" t="s">
        <v>65</v>
      </c>
      <c r="Q55" s="78" t="s">
        <v>516</v>
      </c>
      <c r="R55" s="78" t="s">
        <v>514</v>
      </c>
      <c r="S55" s="167"/>
      <c r="T55" s="167"/>
      <c r="U55" s="153"/>
      <c r="V55" s="153"/>
    </row>
    <row r="56" spans="2:22" ht="32.25" thickBot="1">
      <c r="B56" s="63">
        <v>1</v>
      </c>
      <c r="C56" s="79" t="s">
        <v>521</v>
      </c>
      <c r="D56" s="80"/>
      <c r="E56" s="80"/>
      <c r="F56" s="80"/>
      <c r="G56" s="80"/>
      <c r="H56" s="80"/>
      <c r="I56" s="80"/>
      <c r="J56" s="80"/>
      <c r="K56" s="80"/>
      <c r="L56" s="80"/>
      <c r="M56" s="80"/>
      <c r="N56" s="80"/>
      <c r="O56" s="80"/>
      <c r="P56" s="80"/>
      <c r="Q56" s="80"/>
      <c r="R56" s="80"/>
      <c r="S56" s="80"/>
      <c r="T56" s="80"/>
      <c r="U56" s="80"/>
      <c r="V56" s="80"/>
    </row>
    <row r="57" spans="2:22" ht="32.25" thickBot="1">
      <c r="B57" s="63">
        <v>1</v>
      </c>
      <c r="C57" s="79" t="s">
        <v>521</v>
      </c>
      <c r="D57" s="80"/>
      <c r="E57" s="80"/>
      <c r="F57" s="80"/>
      <c r="G57" s="80"/>
      <c r="H57" s="80"/>
      <c r="I57" s="80"/>
      <c r="J57" s="80"/>
      <c r="K57" s="80"/>
      <c r="L57" s="80"/>
      <c r="M57" s="80"/>
      <c r="N57" s="80"/>
      <c r="O57" s="80"/>
      <c r="P57" s="80"/>
      <c r="Q57" s="80"/>
      <c r="R57" s="80"/>
      <c r="S57" s="80"/>
      <c r="T57" s="80"/>
      <c r="U57" s="80"/>
      <c r="V57" s="80"/>
    </row>
    <row r="58" spans="2:23" ht="19.5" thickBot="1">
      <c r="B58" s="87"/>
      <c r="C58" s="88"/>
      <c r="D58" s="87"/>
      <c r="E58" s="87"/>
      <c r="F58" s="87"/>
      <c r="G58" s="87"/>
      <c r="H58" s="87"/>
      <c r="I58" s="87"/>
      <c r="J58" s="87"/>
      <c r="K58" s="87"/>
      <c r="L58" s="87"/>
      <c r="M58" s="87"/>
      <c r="N58" s="87"/>
      <c r="O58" s="87"/>
      <c r="P58" s="89" t="s">
        <v>666</v>
      </c>
      <c r="Q58" s="90">
        <f>SUM(Q56:Q57)</f>
        <v>0</v>
      </c>
      <c r="R58" s="87"/>
      <c r="S58" s="87"/>
      <c r="T58" s="87"/>
      <c r="U58" s="87"/>
      <c r="V58" s="87"/>
      <c r="W58" s="62"/>
    </row>
    <row r="59" ht="15">
      <c r="B59" s="65" t="s">
        <v>530</v>
      </c>
    </row>
    <row r="60" ht="16.5" thickBot="1"/>
    <row r="61" spans="2:22" ht="16.5" thickBot="1">
      <c r="B61" s="156" t="s">
        <v>508</v>
      </c>
      <c r="C61" s="157"/>
      <c r="D61" s="157"/>
      <c r="E61" s="158"/>
      <c r="F61" s="159" t="s">
        <v>507</v>
      </c>
      <c r="G61" s="161" t="s">
        <v>509</v>
      </c>
      <c r="H61" s="162"/>
      <c r="I61" s="161" t="s">
        <v>511</v>
      </c>
      <c r="J61" s="163"/>
      <c r="K61" s="163"/>
      <c r="L61" s="163"/>
      <c r="M61" s="163" t="s">
        <v>515</v>
      </c>
      <c r="N61" s="163"/>
      <c r="O61" s="163"/>
      <c r="P61" s="163"/>
      <c r="Q61" s="163"/>
      <c r="R61" s="162"/>
      <c r="S61" s="159" t="s">
        <v>517</v>
      </c>
      <c r="T61" s="159" t="s">
        <v>518</v>
      </c>
      <c r="U61" s="164" t="s">
        <v>519</v>
      </c>
      <c r="V61" s="153" t="s">
        <v>520</v>
      </c>
    </row>
    <row r="62" spans="2:22" ht="16.5" thickBot="1">
      <c r="B62" s="78" t="s">
        <v>502</v>
      </c>
      <c r="C62" s="78" t="s">
        <v>506</v>
      </c>
      <c r="D62" s="78" t="s">
        <v>503</v>
      </c>
      <c r="E62" s="78" t="s">
        <v>21</v>
      </c>
      <c r="F62" s="160"/>
      <c r="G62" s="78" t="s">
        <v>510</v>
      </c>
      <c r="H62" s="78" t="s">
        <v>60</v>
      </c>
      <c r="I62" s="78" t="s">
        <v>512</v>
      </c>
      <c r="J62" s="78" t="s">
        <v>63</v>
      </c>
      <c r="K62" s="78" t="s">
        <v>513</v>
      </c>
      <c r="L62" s="78" t="s">
        <v>65</v>
      </c>
      <c r="M62" s="78" t="s">
        <v>514</v>
      </c>
      <c r="N62" s="78" t="s">
        <v>63</v>
      </c>
      <c r="O62" s="78" t="s">
        <v>513</v>
      </c>
      <c r="P62" s="78" t="s">
        <v>65</v>
      </c>
      <c r="Q62" s="78" t="s">
        <v>516</v>
      </c>
      <c r="R62" s="78" t="s">
        <v>514</v>
      </c>
      <c r="S62" s="160"/>
      <c r="T62" s="160"/>
      <c r="U62" s="165"/>
      <c r="V62" s="153"/>
    </row>
    <row r="63" spans="2:22" ht="48" thickBot="1">
      <c r="B63" s="63">
        <v>2</v>
      </c>
      <c r="C63" s="79" t="s">
        <v>529</v>
      </c>
      <c r="D63" s="80"/>
      <c r="E63" s="80"/>
      <c r="F63" s="80"/>
      <c r="G63" s="80"/>
      <c r="H63" s="80"/>
      <c r="I63" s="80"/>
      <c r="J63" s="80"/>
      <c r="K63" s="80"/>
      <c r="L63" s="80"/>
      <c r="M63" s="80"/>
      <c r="N63" s="80"/>
      <c r="O63" s="80"/>
      <c r="P63" s="80"/>
      <c r="Q63" s="80"/>
      <c r="R63" s="80"/>
      <c r="S63" s="80"/>
      <c r="T63" s="80"/>
      <c r="U63" s="80"/>
      <c r="V63" s="80"/>
    </row>
    <row r="64" spans="2:22" ht="48" thickBot="1">
      <c r="B64" s="63">
        <v>2</v>
      </c>
      <c r="C64" s="79" t="s">
        <v>529</v>
      </c>
      <c r="D64" s="80"/>
      <c r="E64" s="80"/>
      <c r="F64" s="80"/>
      <c r="G64" s="80"/>
      <c r="H64" s="80"/>
      <c r="I64" s="80"/>
      <c r="J64" s="80"/>
      <c r="K64" s="80"/>
      <c r="L64" s="80"/>
      <c r="M64" s="80"/>
      <c r="N64" s="80"/>
      <c r="O64" s="80"/>
      <c r="P64" s="80"/>
      <c r="Q64" s="80"/>
      <c r="R64" s="80"/>
      <c r="S64" s="80"/>
      <c r="T64" s="80"/>
      <c r="U64" s="80"/>
      <c r="V64" s="80"/>
    </row>
    <row r="65" spans="2:23" ht="19.5" thickBot="1">
      <c r="B65" s="87"/>
      <c r="C65" s="88"/>
      <c r="D65" s="87"/>
      <c r="E65" s="87"/>
      <c r="F65" s="87"/>
      <c r="G65" s="87"/>
      <c r="H65" s="87"/>
      <c r="I65" s="87"/>
      <c r="J65" s="87"/>
      <c r="K65" s="87"/>
      <c r="L65" s="87"/>
      <c r="M65" s="87"/>
      <c r="N65" s="87"/>
      <c r="O65" s="87"/>
      <c r="P65" s="89" t="s">
        <v>666</v>
      </c>
      <c r="Q65" s="90">
        <f>SUM(Q63:Q64)</f>
        <v>0</v>
      </c>
      <c r="R65" s="87"/>
      <c r="S65" s="87"/>
      <c r="T65" s="87"/>
      <c r="U65" s="87"/>
      <c r="V65" s="87"/>
      <c r="W65" s="62"/>
    </row>
    <row r="66" ht="15">
      <c r="B66" s="65" t="s">
        <v>530</v>
      </c>
    </row>
    <row r="67" ht="16.5" thickBot="1"/>
    <row r="68" spans="2:22" ht="16.5" thickBot="1">
      <c r="B68" s="156" t="s">
        <v>508</v>
      </c>
      <c r="C68" s="157"/>
      <c r="D68" s="157"/>
      <c r="E68" s="158"/>
      <c r="F68" s="159" t="s">
        <v>507</v>
      </c>
      <c r="G68" s="161" t="s">
        <v>509</v>
      </c>
      <c r="H68" s="162"/>
      <c r="I68" s="161" t="s">
        <v>511</v>
      </c>
      <c r="J68" s="163"/>
      <c r="K68" s="163"/>
      <c r="L68" s="163"/>
      <c r="M68" s="163" t="s">
        <v>515</v>
      </c>
      <c r="N68" s="163"/>
      <c r="O68" s="163"/>
      <c r="P68" s="163"/>
      <c r="Q68" s="163"/>
      <c r="R68" s="162"/>
      <c r="S68" s="159" t="s">
        <v>517</v>
      </c>
      <c r="T68" s="159" t="s">
        <v>518</v>
      </c>
      <c r="U68" s="164" t="s">
        <v>519</v>
      </c>
      <c r="V68" s="153" t="s">
        <v>520</v>
      </c>
    </row>
    <row r="69" spans="2:22" ht="16.5" thickBot="1">
      <c r="B69" s="78" t="s">
        <v>502</v>
      </c>
      <c r="C69" s="78" t="s">
        <v>506</v>
      </c>
      <c r="D69" s="78" t="s">
        <v>503</v>
      </c>
      <c r="E69" s="78" t="s">
        <v>21</v>
      </c>
      <c r="F69" s="160"/>
      <c r="G69" s="78" t="s">
        <v>510</v>
      </c>
      <c r="H69" s="78" t="s">
        <v>60</v>
      </c>
      <c r="I69" s="78" t="s">
        <v>512</v>
      </c>
      <c r="J69" s="78" t="s">
        <v>63</v>
      </c>
      <c r="K69" s="78" t="s">
        <v>513</v>
      </c>
      <c r="L69" s="78" t="s">
        <v>65</v>
      </c>
      <c r="M69" s="78" t="s">
        <v>514</v>
      </c>
      <c r="N69" s="78" t="s">
        <v>63</v>
      </c>
      <c r="O69" s="78" t="s">
        <v>513</v>
      </c>
      <c r="P69" s="78" t="s">
        <v>65</v>
      </c>
      <c r="Q69" s="78" t="s">
        <v>516</v>
      </c>
      <c r="R69" s="78" t="s">
        <v>514</v>
      </c>
      <c r="S69" s="160"/>
      <c r="T69" s="160"/>
      <c r="U69" s="165"/>
      <c r="V69" s="153"/>
    </row>
    <row r="70" spans="2:22" ht="48" thickBot="1">
      <c r="B70" s="64">
        <v>3</v>
      </c>
      <c r="C70" s="79" t="s">
        <v>531</v>
      </c>
      <c r="D70" s="80"/>
      <c r="E70" s="80"/>
      <c r="F70" s="80"/>
      <c r="G70" s="80"/>
      <c r="H70" s="80"/>
      <c r="I70" s="80"/>
      <c r="J70" s="80"/>
      <c r="K70" s="80"/>
      <c r="L70" s="80"/>
      <c r="M70" s="80"/>
      <c r="N70" s="80"/>
      <c r="O70" s="80"/>
      <c r="P70" s="80"/>
      <c r="Q70" s="80"/>
      <c r="R70" s="80"/>
      <c r="S70" s="80"/>
      <c r="T70" s="80"/>
      <c r="U70" s="80"/>
      <c r="V70" s="80"/>
    </row>
    <row r="71" spans="2:22" ht="48" thickBot="1">
      <c r="B71" s="64">
        <v>3</v>
      </c>
      <c r="C71" s="79" t="s">
        <v>531</v>
      </c>
      <c r="D71" s="80"/>
      <c r="E71" s="80"/>
      <c r="F71" s="80"/>
      <c r="G71" s="80"/>
      <c r="H71" s="80"/>
      <c r="I71" s="80"/>
      <c r="J71" s="80"/>
      <c r="K71" s="80"/>
      <c r="L71" s="80"/>
      <c r="M71" s="80"/>
      <c r="N71" s="80"/>
      <c r="O71" s="80"/>
      <c r="P71" s="80"/>
      <c r="Q71" s="80"/>
      <c r="R71" s="80"/>
      <c r="S71" s="80"/>
      <c r="T71" s="80"/>
      <c r="U71" s="80"/>
      <c r="V71" s="80"/>
    </row>
    <row r="72" spans="2:23" ht="19.5" thickBot="1">
      <c r="B72" s="87"/>
      <c r="C72" s="88"/>
      <c r="D72" s="87"/>
      <c r="E72" s="87"/>
      <c r="F72" s="87"/>
      <c r="G72" s="87"/>
      <c r="H72" s="87"/>
      <c r="I72" s="87"/>
      <c r="J72" s="87"/>
      <c r="K72" s="87"/>
      <c r="L72" s="87"/>
      <c r="M72" s="87"/>
      <c r="N72" s="87"/>
      <c r="O72" s="87"/>
      <c r="P72" s="89" t="s">
        <v>666</v>
      </c>
      <c r="Q72" s="90">
        <f>SUM(Q70:Q71)</f>
        <v>0</v>
      </c>
      <c r="R72" s="87"/>
      <c r="S72" s="87"/>
      <c r="T72" s="87"/>
      <c r="U72" s="87"/>
      <c r="V72" s="87"/>
      <c r="W72" s="62"/>
    </row>
    <row r="73" ht="15">
      <c r="B73" s="65" t="s">
        <v>530</v>
      </c>
    </row>
    <row r="74" ht="15">
      <c r="B74" s="65"/>
    </row>
    <row r="75" ht="15">
      <c r="B75" s="65"/>
    </row>
    <row r="76" ht="15.75"/>
    <row r="77" ht="15.75"/>
    <row r="78" spans="2:4" ht="15.75">
      <c r="B78" s="166" t="s">
        <v>669</v>
      </c>
      <c r="C78" s="166"/>
      <c r="D78" s="62"/>
    </row>
    <row r="79" ht="16.5" thickBot="1"/>
    <row r="80" spans="2:22" ht="16.5" thickBot="1">
      <c r="B80" s="153" t="s">
        <v>508</v>
      </c>
      <c r="C80" s="153"/>
      <c r="D80" s="153"/>
      <c r="E80" s="153"/>
      <c r="F80" s="167" t="s">
        <v>507</v>
      </c>
      <c r="G80" s="153" t="s">
        <v>509</v>
      </c>
      <c r="H80" s="153"/>
      <c r="I80" s="161" t="s">
        <v>511</v>
      </c>
      <c r="J80" s="163"/>
      <c r="K80" s="163"/>
      <c r="L80" s="163"/>
      <c r="M80" s="162"/>
      <c r="N80" s="161" t="s">
        <v>515</v>
      </c>
      <c r="O80" s="163"/>
      <c r="P80" s="163"/>
      <c r="Q80" s="163"/>
      <c r="R80" s="162"/>
      <c r="S80" s="167" t="s">
        <v>517</v>
      </c>
      <c r="T80" s="167" t="s">
        <v>518</v>
      </c>
      <c r="U80" s="153" t="s">
        <v>519</v>
      </c>
      <c r="V80" s="153" t="s">
        <v>520</v>
      </c>
    </row>
    <row r="81" spans="2:22" ht="16.5" thickBot="1">
      <c r="B81" s="55" t="s">
        <v>502</v>
      </c>
      <c r="C81" s="55" t="s">
        <v>506</v>
      </c>
      <c r="D81" s="55" t="s">
        <v>503</v>
      </c>
      <c r="E81" s="55" t="s">
        <v>21</v>
      </c>
      <c r="F81" s="167"/>
      <c r="G81" s="55" t="s">
        <v>510</v>
      </c>
      <c r="H81" s="55" t="s">
        <v>60</v>
      </c>
      <c r="I81" s="55" t="s">
        <v>512</v>
      </c>
      <c r="J81" s="55" t="s">
        <v>63</v>
      </c>
      <c r="K81" s="55" t="s">
        <v>513</v>
      </c>
      <c r="L81" s="55" t="s">
        <v>65</v>
      </c>
      <c r="M81" s="55" t="s">
        <v>514</v>
      </c>
      <c r="N81" s="55" t="s">
        <v>63</v>
      </c>
      <c r="O81" s="55" t="s">
        <v>513</v>
      </c>
      <c r="P81" s="55" t="s">
        <v>65</v>
      </c>
      <c r="Q81" s="55" t="s">
        <v>516</v>
      </c>
      <c r="R81" s="55" t="s">
        <v>514</v>
      </c>
      <c r="S81" s="167"/>
      <c r="T81" s="167"/>
      <c r="U81" s="153"/>
      <c r="V81" s="153"/>
    </row>
    <row r="82" spans="2:22" ht="32.25" thickBot="1">
      <c r="B82" s="63">
        <v>1</v>
      </c>
      <c r="C82" s="61" t="s">
        <v>521</v>
      </c>
      <c r="D82" s="5"/>
      <c r="E82" s="5"/>
      <c r="F82" s="5"/>
      <c r="G82" s="5"/>
      <c r="H82" s="5"/>
      <c r="I82" s="5"/>
      <c r="J82" s="5"/>
      <c r="K82" s="5"/>
      <c r="L82" s="5"/>
      <c r="M82" s="5"/>
      <c r="N82" s="5"/>
      <c r="O82" s="5"/>
      <c r="P82" s="5"/>
      <c r="Q82" s="5"/>
      <c r="R82" s="5"/>
      <c r="S82" s="5"/>
      <c r="T82" s="5"/>
      <c r="U82" s="5"/>
      <c r="V82" s="5"/>
    </row>
    <row r="83" spans="2:22" ht="32.25" thickBot="1">
      <c r="B83" s="63">
        <v>1</v>
      </c>
      <c r="C83" s="61" t="s">
        <v>521</v>
      </c>
      <c r="D83" s="5"/>
      <c r="E83" s="5"/>
      <c r="F83" s="5"/>
      <c r="G83" s="5"/>
      <c r="H83" s="5"/>
      <c r="I83" s="5"/>
      <c r="J83" s="5"/>
      <c r="K83" s="5"/>
      <c r="L83" s="5"/>
      <c r="M83" s="5"/>
      <c r="N83" s="5"/>
      <c r="O83" s="5"/>
      <c r="P83" s="5"/>
      <c r="Q83" s="5"/>
      <c r="R83" s="5"/>
      <c r="S83" s="5"/>
      <c r="T83" s="5"/>
      <c r="U83" s="5"/>
      <c r="V83" s="5"/>
    </row>
    <row r="84" spans="2:22" s="62" customFormat="1" ht="19.5" thickBot="1">
      <c r="B84" s="87"/>
      <c r="C84" s="88"/>
      <c r="D84" s="87"/>
      <c r="E84" s="87"/>
      <c r="F84" s="87"/>
      <c r="G84" s="87"/>
      <c r="H84" s="87"/>
      <c r="I84" s="87"/>
      <c r="J84" s="87"/>
      <c r="K84" s="87"/>
      <c r="L84" s="87"/>
      <c r="M84" s="87"/>
      <c r="N84" s="87"/>
      <c r="O84" s="87"/>
      <c r="P84" s="89" t="s">
        <v>666</v>
      </c>
      <c r="Q84" s="90">
        <f>SUM(Q82:Q83)</f>
        <v>0</v>
      </c>
      <c r="R84" s="87"/>
      <c r="S84" s="87"/>
      <c r="T84" s="87"/>
      <c r="U84" s="87"/>
      <c r="V84" s="87"/>
    </row>
    <row r="85" ht="15">
      <c r="B85" s="65" t="s">
        <v>530</v>
      </c>
    </row>
    <row r="86" ht="16.5" thickBot="1"/>
    <row r="87" spans="2:22" ht="16.5" thickBot="1">
      <c r="B87" s="156" t="s">
        <v>508</v>
      </c>
      <c r="C87" s="157"/>
      <c r="D87" s="157"/>
      <c r="E87" s="158"/>
      <c r="F87" s="159" t="s">
        <v>507</v>
      </c>
      <c r="G87" s="161" t="s">
        <v>509</v>
      </c>
      <c r="H87" s="162"/>
      <c r="I87" s="161" t="s">
        <v>511</v>
      </c>
      <c r="J87" s="163"/>
      <c r="K87" s="163"/>
      <c r="L87" s="163"/>
      <c r="M87" s="163" t="s">
        <v>515</v>
      </c>
      <c r="N87" s="163"/>
      <c r="O87" s="163"/>
      <c r="P87" s="163"/>
      <c r="Q87" s="163"/>
      <c r="R87" s="162"/>
      <c r="S87" s="159" t="s">
        <v>517</v>
      </c>
      <c r="T87" s="159" t="s">
        <v>518</v>
      </c>
      <c r="U87" s="164" t="s">
        <v>519</v>
      </c>
      <c r="V87" s="153" t="s">
        <v>520</v>
      </c>
    </row>
    <row r="88" spans="2:22" ht="16.5" thickBot="1">
      <c r="B88" s="55" t="s">
        <v>502</v>
      </c>
      <c r="C88" s="55" t="s">
        <v>506</v>
      </c>
      <c r="D88" s="55" t="s">
        <v>503</v>
      </c>
      <c r="E88" s="55" t="s">
        <v>21</v>
      </c>
      <c r="F88" s="160"/>
      <c r="G88" s="55" t="s">
        <v>510</v>
      </c>
      <c r="H88" s="55" t="s">
        <v>60</v>
      </c>
      <c r="I88" s="55" t="s">
        <v>512</v>
      </c>
      <c r="J88" s="55" t="s">
        <v>63</v>
      </c>
      <c r="K88" s="55" t="s">
        <v>513</v>
      </c>
      <c r="L88" s="55" t="s">
        <v>65</v>
      </c>
      <c r="M88" s="55" t="s">
        <v>514</v>
      </c>
      <c r="N88" s="55" t="s">
        <v>63</v>
      </c>
      <c r="O88" s="55" t="s">
        <v>513</v>
      </c>
      <c r="P88" s="55" t="s">
        <v>65</v>
      </c>
      <c r="Q88" s="55" t="s">
        <v>516</v>
      </c>
      <c r="R88" s="55" t="s">
        <v>514</v>
      </c>
      <c r="S88" s="160"/>
      <c r="T88" s="160"/>
      <c r="U88" s="165"/>
      <c r="V88" s="153"/>
    </row>
    <row r="89" spans="2:22" ht="48" thickBot="1">
      <c r="B89" s="63">
        <v>2</v>
      </c>
      <c r="C89" s="61" t="s">
        <v>529</v>
      </c>
      <c r="D89" s="5"/>
      <c r="E89" s="5"/>
      <c r="F89" s="5"/>
      <c r="G89" s="5"/>
      <c r="H89" s="5"/>
      <c r="I89" s="5"/>
      <c r="J89" s="5"/>
      <c r="K89" s="5"/>
      <c r="L89" s="5"/>
      <c r="M89" s="5"/>
      <c r="N89" s="5"/>
      <c r="O89" s="5"/>
      <c r="P89" s="5"/>
      <c r="Q89" s="5"/>
      <c r="R89" s="5"/>
      <c r="S89" s="5"/>
      <c r="T89" s="5"/>
      <c r="U89" s="5"/>
      <c r="V89" s="5"/>
    </row>
    <row r="90" spans="2:22" ht="48" thickBot="1">
      <c r="B90" s="63">
        <v>2</v>
      </c>
      <c r="C90" s="61" t="s">
        <v>529</v>
      </c>
      <c r="D90" s="5"/>
      <c r="E90" s="5"/>
      <c r="F90" s="5"/>
      <c r="G90" s="5"/>
      <c r="H90" s="5"/>
      <c r="I90" s="5"/>
      <c r="J90" s="5"/>
      <c r="K90" s="5"/>
      <c r="L90" s="5"/>
      <c r="M90" s="5"/>
      <c r="N90" s="5"/>
      <c r="O90" s="5"/>
      <c r="P90" s="5"/>
      <c r="Q90" s="5"/>
      <c r="R90" s="5"/>
      <c r="S90" s="5"/>
      <c r="T90" s="5"/>
      <c r="U90" s="5"/>
      <c r="V90" s="5"/>
    </row>
    <row r="91" spans="2:22" s="62" customFormat="1" ht="19.5" thickBot="1">
      <c r="B91" s="87"/>
      <c r="C91" s="88"/>
      <c r="D91" s="87"/>
      <c r="E91" s="87"/>
      <c r="F91" s="87"/>
      <c r="G91" s="87"/>
      <c r="H91" s="87"/>
      <c r="I91" s="87"/>
      <c r="J91" s="87"/>
      <c r="K91" s="87"/>
      <c r="L91" s="87"/>
      <c r="M91" s="87"/>
      <c r="N91" s="87"/>
      <c r="O91" s="87"/>
      <c r="P91" s="89" t="s">
        <v>666</v>
      </c>
      <c r="Q91" s="90">
        <f>SUM(Q89:Q90)</f>
        <v>0</v>
      </c>
      <c r="R91" s="87"/>
      <c r="S91" s="87"/>
      <c r="T91" s="87"/>
      <c r="U91" s="87"/>
      <c r="V91" s="87"/>
    </row>
    <row r="92" ht="15">
      <c r="B92" s="65" t="s">
        <v>530</v>
      </c>
    </row>
    <row r="93" ht="16.5" thickBot="1"/>
    <row r="94" spans="2:22" ht="16.5" thickBot="1">
      <c r="B94" s="156" t="s">
        <v>508</v>
      </c>
      <c r="C94" s="157"/>
      <c r="D94" s="157"/>
      <c r="E94" s="158"/>
      <c r="F94" s="159" t="s">
        <v>507</v>
      </c>
      <c r="G94" s="161" t="s">
        <v>509</v>
      </c>
      <c r="H94" s="162"/>
      <c r="I94" s="161" t="s">
        <v>511</v>
      </c>
      <c r="J94" s="163"/>
      <c r="K94" s="163"/>
      <c r="L94" s="163"/>
      <c r="M94" s="163" t="s">
        <v>515</v>
      </c>
      <c r="N94" s="163"/>
      <c r="O94" s="163"/>
      <c r="P94" s="163"/>
      <c r="Q94" s="163"/>
      <c r="R94" s="162"/>
      <c r="S94" s="159" t="s">
        <v>517</v>
      </c>
      <c r="T94" s="159" t="s">
        <v>518</v>
      </c>
      <c r="U94" s="164" t="s">
        <v>519</v>
      </c>
      <c r="V94" s="153" t="s">
        <v>520</v>
      </c>
    </row>
    <row r="95" spans="2:22" ht="16.5" thickBot="1">
      <c r="B95" s="55" t="s">
        <v>502</v>
      </c>
      <c r="C95" s="55" t="s">
        <v>506</v>
      </c>
      <c r="D95" s="55" t="s">
        <v>503</v>
      </c>
      <c r="E95" s="55" t="s">
        <v>21</v>
      </c>
      <c r="F95" s="160"/>
      <c r="G95" s="55" t="s">
        <v>510</v>
      </c>
      <c r="H95" s="55" t="s">
        <v>60</v>
      </c>
      <c r="I95" s="55" t="s">
        <v>512</v>
      </c>
      <c r="J95" s="55" t="s">
        <v>63</v>
      </c>
      <c r="K95" s="55" t="s">
        <v>513</v>
      </c>
      <c r="L95" s="55" t="s">
        <v>65</v>
      </c>
      <c r="M95" s="55" t="s">
        <v>514</v>
      </c>
      <c r="N95" s="55" t="s">
        <v>63</v>
      </c>
      <c r="O95" s="55" t="s">
        <v>513</v>
      </c>
      <c r="P95" s="55" t="s">
        <v>65</v>
      </c>
      <c r="Q95" s="55" t="s">
        <v>516</v>
      </c>
      <c r="R95" s="55" t="s">
        <v>514</v>
      </c>
      <c r="S95" s="160"/>
      <c r="T95" s="160"/>
      <c r="U95" s="165"/>
      <c r="V95" s="153"/>
    </row>
    <row r="96" spans="2:22" ht="48" thickBot="1">
      <c r="B96" s="64">
        <v>3</v>
      </c>
      <c r="C96" s="61" t="s">
        <v>531</v>
      </c>
      <c r="D96" s="5"/>
      <c r="E96" s="5"/>
      <c r="F96" s="5"/>
      <c r="G96" s="5"/>
      <c r="H96" s="5"/>
      <c r="I96" s="5"/>
      <c r="J96" s="5"/>
      <c r="K96" s="5"/>
      <c r="L96" s="5"/>
      <c r="M96" s="5"/>
      <c r="N96" s="5"/>
      <c r="O96" s="5"/>
      <c r="P96" s="5"/>
      <c r="Q96" s="5"/>
      <c r="R96" s="5"/>
      <c r="S96" s="5"/>
      <c r="T96" s="5"/>
      <c r="U96" s="5"/>
      <c r="V96" s="5"/>
    </row>
    <row r="97" spans="2:22" ht="48" thickBot="1">
      <c r="B97" s="64">
        <v>3</v>
      </c>
      <c r="C97" s="61" t="s">
        <v>531</v>
      </c>
      <c r="D97" s="5"/>
      <c r="E97" s="5"/>
      <c r="F97" s="5"/>
      <c r="G97" s="5"/>
      <c r="H97" s="5"/>
      <c r="I97" s="5"/>
      <c r="J97" s="5"/>
      <c r="K97" s="5"/>
      <c r="L97" s="5"/>
      <c r="M97" s="5"/>
      <c r="N97" s="5"/>
      <c r="O97" s="5"/>
      <c r="P97" s="5"/>
      <c r="Q97" s="5"/>
      <c r="R97" s="5"/>
      <c r="S97" s="5"/>
      <c r="T97" s="5"/>
      <c r="U97" s="5"/>
      <c r="V97" s="5"/>
    </row>
    <row r="98" spans="2:22" s="62" customFormat="1" ht="19.5" thickBot="1">
      <c r="B98" s="87"/>
      <c r="C98" s="88"/>
      <c r="D98" s="87"/>
      <c r="E98" s="87"/>
      <c r="F98" s="87"/>
      <c r="G98" s="87"/>
      <c r="H98" s="87"/>
      <c r="I98" s="87"/>
      <c r="J98" s="87"/>
      <c r="K98" s="87"/>
      <c r="L98" s="87"/>
      <c r="M98" s="87"/>
      <c r="N98" s="87"/>
      <c r="O98" s="87"/>
      <c r="P98" s="89" t="s">
        <v>666</v>
      </c>
      <c r="Q98" s="90">
        <f>SUM(Q96:Q97)</f>
        <v>0</v>
      </c>
      <c r="R98" s="87"/>
      <c r="S98" s="87"/>
      <c r="T98" s="87"/>
      <c r="U98" s="87"/>
      <c r="V98" s="87"/>
    </row>
    <row r="99" ht="15">
      <c r="B99" s="65" t="s">
        <v>530</v>
      </c>
    </row>
    <row r="100" ht="15.75"/>
    <row r="101" ht="15.75"/>
    <row r="102" spans="2:4" ht="15.75">
      <c r="B102" s="166" t="s">
        <v>670</v>
      </c>
      <c r="C102" s="166"/>
      <c r="D102" s="166"/>
    </row>
    <row r="103" ht="16.5" thickBot="1"/>
    <row r="104" spans="2:22" ht="16.5" thickBot="1">
      <c r="B104" s="153" t="s">
        <v>508</v>
      </c>
      <c r="C104" s="153"/>
      <c r="D104" s="153"/>
      <c r="E104" s="153"/>
      <c r="F104" s="167" t="s">
        <v>507</v>
      </c>
      <c r="G104" s="153" t="s">
        <v>509</v>
      </c>
      <c r="H104" s="153"/>
      <c r="I104" s="161" t="s">
        <v>511</v>
      </c>
      <c r="J104" s="163"/>
      <c r="K104" s="163"/>
      <c r="L104" s="163"/>
      <c r="M104" s="162"/>
      <c r="N104" s="161" t="s">
        <v>515</v>
      </c>
      <c r="O104" s="163"/>
      <c r="P104" s="163"/>
      <c r="Q104" s="163"/>
      <c r="R104" s="162"/>
      <c r="S104" s="167" t="s">
        <v>517</v>
      </c>
      <c r="T104" s="167" t="s">
        <v>518</v>
      </c>
      <c r="U104" s="153" t="s">
        <v>519</v>
      </c>
      <c r="V104" s="153" t="s">
        <v>520</v>
      </c>
    </row>
    <row r="105" spans="2:22" ht="16.5" thickBot="1">
      <c r="B105" s="55" t="s">
        <v>502</v>
      </c>
      <c r="C105" s="55" t="s">
        <v>506</v>
      </c>
      <c r="D105" s="55" t="s">
        <v>503</v>
      </c>
      <c r="E105" s="55" t="s">
        <v>21</v>
      </c>
      <c r="F105" s="167"/>
      <c r="G105" s="55" t="s">
        <v>510</v>
      </c>
      <c r="H105" s="55" t="s">
        <v>60</v>
      </c>
      <c r="I105" s="55" t="s">
        <v>512</v>
      </c>
      <c r="J105" s="55" t="s">
        <v>63</v>
      </c>
      <c r="K105" s="55" t="s">
        <v>513</v>
      </c>
      <c r="L105" s="55" t="s">
        <v>65</v>
      </c>
      <c r="M105" s="55" t="s">
        <v>514</v>
      </c>
      <c r="N105" s="55" t="s">
        <v>63</v>
      </c>
      <c r="O105" s="55" t="s">
        <v>513</v>
      </c>
      <c r="P105" s="55" t="s">
        <v>65</v>
      </c>
      <c r="Q105" s="55" t="s">
        <v>516</v>
      </c>
      <c r="R105" s="55" t="s">
        <v>514</v>
      </c>
      <c r="S105" s="167"/>
      <c r="T105" s="167"/>
      <c r="U105" s="153"/>
      <c r="V105" s="153"/>
    </row>
    <row r="106" spans="2:22" ht="32.25" thickBot="1">
      <c r="B106" s="63">
        <v>1</v>
      </c>
      <c r="C106" s="61" t="s">
        <v>521</v>
      </c>
      <c r="D106" s="5"/>
      <c r="E106" s="5"/>
      <c r="F106" s="5"/>
      <c r="G106" s="5"/>
      <c r="H106" s="5"/>
      <c r="I106" s="5"/>
      <c r="J106" s="5"/>
      <c r="K106" s="5"/>
      <c r="L106" s="5"/>
      <c r="M106" s="5"/>
      <c r="N106" s="5"/>
      <c r="O106" s="5"/>
      <c r="P106" s="5"/>
      <c r="Q106" s="5"/>
      <c r="R106" s="5"/>
      <c r="S106" s="5"/>
      <c r="T106" s="5"/>
      <c r="U106" s="5"/>
      <c r="V106" s="5"/>
    </row>
    <row r="107" spans="2:22" ht="32.25" thickBot="1">
      <c r="B107" s="63">
        <v>1</v>
      </c>
      <c r="C107" s="61" t="s">
        <v>521</v>
      </c>
      <c r="D107" s="5"/>
      <c r="E107" s="5"/>
      <c r="F107" s="5"/>
      <c r="G107" s="5"/>
      <c r="H107" s="5"/>
      <c r="I107" s="5"/>
      <c r="J107" s="5"/>
      <c r="K107" s="5"/>
      <c r="L107" s="5"/>
      <c r="M107" s="5"/>
      <c r="N107" s="5"/>
      <c r="O107" s="5"/>
      <c r="P107" s="5"/>
      <c r="Q107" s="5"/>
      <c r="R107" s="5"/>
      <c r="S107" s="5"/>
      <c r="T107" s="5"/>
      <c r="U107" s="5"/>
      <c r="V107" s="5"/>
    </row>
    <row r="108" spans="2:22" s="62" customFormat="1" ht="19.5" thickBot="1">
      <c r="B108" s="87"/>
      <c r="C108" s="88"/>
      <c r="D108" s="87"/>
      <c r="E108" s="87"/>
      <c r="F108" s="87"/>
      <c r="G108" s="87"/>
      <c r="H108" s="87"/>
      <c r="I108" s="87"/>
      <c r="J108" s="87"/>
      <c r="K108" s="87"/>
      <c r="L108" s="87"/>
      <c r="M108" s="87"/>
      <c r="N108" s="87"/>
      <c r="O108" s="87"/>
      <c r="P108" s="89" t="s">
        <v>666</v>
      </c>
      <c r="Q108" s="90">
        <f>SUM(Q106:Q107)</f>
        <v>0</v>
      </c>
      <c r="R108" s="87"/>
      <c r="S108" s="87"/>
      <c r="T108" s="87"/>
      <c r="U108" s="87"/>
      <c r="V108" s="87"/>
    </row>
    <row r="109" ht="15">
      <c r="B109" s="65" t="s">
        <v>530</v>
      </c>
    </row>
    <row r="110" ht="16.5" thickBot="1"/>
    <row r="111" spans="2:22" ht="16.5" thickBot="1">
      <c r="B111" s="156" t="s">
        <v>508</v>
      </c>
      <c r="C111" s="157"/>
      <c r="D111" s="157"/>
      <c r="E111" s="158"/>
      <c r="F111" s="159" t="s">
        <v>507</v>
      </c>
      <c r="G111" s="161" t="s">
        <v>509</v>
      </c>
      <c r="H111" s="162"/>
      <c r="I111" s="161" t="s">
        <v>511</v>
      </c>
      <c r="J111" s="163"/>
      <c r="K111" s="163"/>
      <c r="L111" s="163"/>
      <c r="M111" s="163" t="s">
        <v>515</v>
      </c>
      <c r="N111" s="163"/>
      <c r="O111" s="163"/>
      <c r="P111" s="163"/>
      <c r="Q111" s="163"/>
      <c r="R111" s="162"/>
      <c r="S111" s="159" t="s">
        <v>517</v>
      </c>
      <c r="T111" s="159" t="s">
        <v>518</v>
      </c>
      <c r="U111" s="164" t="s">
        <v>519</v>
      </c>
      <c r="V111" s="153" t="s">
        <v>520</v>
      </c>
    </row>
    <row r="112" spans="2:22" ht="16.5" thickBot="1">
      <c r="B112" s="55" t="s">
        <v>502</v>
      </c>
      <c r="C112" s="55" t="s">
        <v>506</v>
      </c>
      <c r="D112" s="55" t="s">
        <v>503</v>
      </c>
      <c r="E112" s="55" t="s">
        <v>21</v>
      </c>
      <c r="F112" s="160"/>
      <c r="G112" s="55" t="s">
        <v>510</v>
      </c>
      <c r="H112" s="55" t="s">
        <v>60</v>
      </c>
      <c r="I112" s="55" t="s">
        <v>512</v>
      </c>
      <c r="J112" s="55" t="s">
        <v>63</v>
      </c>
      <c r="K112" s="55" t="s">
        <v>513</v>
      </c>
      <c r="L112" s="55" t="s">
        <v>65</v>
      </c>
      <c r="M112" s="55" t="s">
        <v>514</v>
      </c>
      <c r="N112" s="55" t="s">
        <v>63</v>
      </c>
      <c r="O112" s="55" t="s">
        <v>513</v>
      </c>
      <c r="P112" s="55" t="s">
        <v>65</v>
      </c>
      <c r="Q112" s="55" t="s">
        <v>516</v>
      </c>
      <c r="R112" s="55" t="s">
        <v>514</v>
      </c>
      <c r="S112" s="160"/>
      <c r="T112" s="160"/>
      <c r="U112" s="165"/>
      <c r="V112" s="153"/>
    </row>
    <row r="113" spans="2:22" ht="48" thickBot="1">
      <c r="B113" s="63">
        <v>2</v>
      </c>
      <c r="C113" s="61" t="s">
        <v>529</v>
      </c>
      <c r="D113" s="5"/>
      <c r="E113" s="5"/>
      <c r="F113" s="5"/>
      <c r="G113" s="5"/>
      <c r="H113" s="5"/>
      <c r="I113" s="5"/>
      <c r="J113" s="5"/>
      <c r="K113" s="5"/>
      <c r="L113" s="5"/>
      <c r="M113" s="5"/>
      <c r="N113" s="5"/>
      <c r="O113" s="5"/>
      <c r="P113" s="5"/>
      <c r="Q113" s="5"/>
      <c r="R113" s="5"/>
      <c r="S113" s="5"/>
      <c r="T113" s="5"/>
      <c r="U113" s="5"/>
      <c r="V113" s="5"/>
    </row>
    <row r="114" spans="2:22" ht="48" thickBot="1">
      <c r="B114" s="63">
        <v>2</v>
      </c>
      <c r="C114" s="61" t="s">
        <v>529</v>
      </c>
      <c r="D114" s="5"/>
      <c r="E114" s="5"/>
      <c r="F114" s="5"/>
      <c r="G114" s="5"/>
      <c r="H114" s="5"/>
      <c r="I114" s="5"/>
      <c r="J114" s="5"/>
      <c r="K114" s="5"/>
      <c r="L114" s="5"/>
      <c r="M114" s="5"/>
      <c r="N114" s="5"/>
      <c r="O114" s="5"/>
      <c r="P114" s="5"/>
      <c r="Q114" s="5"/>
      <c r="R114" s="5"/>
      <c r="S114" s="5"/>
      <c r="T114" s="5"/>
      <c r="U114" s="5"/>
      <c r="V114" s="5"/>
    </row>
    <row r="115" spans="2:22" s="62" customFormat="1" ht="19.5" thickBot="1">
      <c r="B115" s="87"/>
      <c r="C115" s="88"/>
      <c r="D115" s="87"/>
      <c r="E115" s="87"/>
      <c r="F115" s="87"/>
      <c r="G115" s="87"/>
      <c r="H115" s="87"/>
      <c r="I115" s="87"/>
      <c r="J115" s="87"/>
      <c r="K115" s="87"/>
      <c r="L115" s="87"/>
      <c r="M115" s="87"/>
      <c r="N115" s="87"/>
      <c r="O115" s="87"/>
      <c r="P115" s="89" t="s">
        <v>666</v>
      </c>
      <c r="Q115" s="90">
        <f>SUM(Q113:Q114)</f>
        <v>0</v>
      </c>
      <c r="R115" s="87"/>
      <c r="S115" s="87"/>
      <c r="T115" s="87"/>
      <c r="U115" s="87"/>
      <c r="V115" s="87"/>
    </row>
    <row r="116" ht="15">
      <c r="B116" s="65" t="s">
        <v>530</v>
      </c>
    </row>
    <row r="117" ht="16.5" thickBot="1"/>
    <row r="118" spans="2:22" ht="16.5" thickBot="1">
      <c r="B118" s="156" t="s">
        <v>508</v>
      </c>
      <c r="C118" s="157"/>
      <c r="D118" s="157"/>
      <c r="E118" s="158"/>
      <c r="F118" s="159" t="s">
        <v>507</v>
      </c>
      <c r="G118" s="161" t="s">
        <v>509</v>
      </c>
      <c r="H118" s="162"/>
      <c r="I118" s="161" t="s">
        <v>511</v>
      </c>
      <c r="J118" s="163"/>
      <c r="K118" s="163"/>
      <c r="L118" s="163"/>
      <c r="M118" s="163" t="s">
        <v>515</v>
      </c>
      <c r="N118" s="163"/>
      <c r="O118" s="163"/>
      <c r="P118" s="163"/>
      <c r="Q118" s="163"/>
      <c r="R118" s="162"/>
      <c r="S118" s="159" t="s">
        <v>517</v>
      </c>
      <c r="T118" s="159" t="s">
        <v>518</v>
      </c>
      <c r="U118" s="164" t="s">
        <v>519</v>
      </c>
      <c r="V118" s="153" t="s">
        <v>520</v>
      </c>
    </row>
    <row r="119" spans="2:22" ht="16.5" thickBot="1">
      <c r="B119" s="55" t="s">
        <v>502</v>
      </c>
      <c r="C119" s="55" t="s">
        <v>506</v>
      </c>
      <c r="D119" s="55" t="s">
        <v>503</v>
      </c>
      <c r="E119" s="55" t="s">
        <v>21</v>
      </c>
      <c r="F119" s="160"/>
      <c r="G119" s="55" t="s">
        <v>510</v>
      </c>
      <c r="H119" s="55" t="s">
        <v>60</v>
      </c>
      <c r="I119" s="55" t="s">
        <v>512</v>
      </c>
      <c r="J119" s="55" t="s">
        <v>63</v>
      </c>
      <c r="K119" s="55" t="s">
        <v>513</v>
      </c>
      <c r="L119" s="55" t="s">
        <v>65</v>
      </c>
      <c r="M119" s="55" t="s">
        <v>514</v>
      </c>
      <c r="N119" s="55" t="s">
        <v>63</v>
      </c>
      <c r="O119" s="55" t="s">
        <v>513</v>
      </c>
      <c r="P119" s="55" t="s">
        <v>65</v>
      </c>
      <c r="Q119" s="55" t="s">
        <v>516</v>
      </c>
      <c r="R119" s="55" t="s">
        <v>514</v>
      </c>
      <c r="S119" s="160"/>
      <c r="T119" s="160"/>
      <c r="U119" s="165"/>
      <c r="V119" s="153"/>
    </row>
    <row r="120" spans="2:22" ht="48" thickBot="1">
      <c r="B120" s="64">
        <v>3</v>
      </c>
      <c r="C120" s="61" t="s">
        <v>531</v>
      </c>
      <c r="D120" s="5"/>
      <c r="E120" s="5"/>
      <c r="F120" s="5"/>
      <c r="G120" s="5"/>
      <c r="H120" s="5"/>
      <c r="I120" s="5"/>
      <c r="J120" s="5"/>
      <c r="K120" s="5"/>
      <c r="L120" s="5"/>
      <c r="M120" s="5"/>
      <c r="N120" s="5"/>
      <c r="O120" s="5"/>
      <c r="P120" s="5"/>
      <c r="Q120" s="5"/>
      <c r="R120" s="5"/>
      <c r="S120" s="5"/>
      <c r="T120" s="5"/>
      <c r="U120" s="5"/>
      <c r="V120" s="5"/>
    </row>
    <row r="121" spans="2:22" ht="48" thickBot="1">
      <c r="B121" s="64">
        <v>3</v>
      </c>
      <c r="C121" s="61" t="s">
        <v>531</v>
      </c>
      <c r="D121" s="5"/>
      <c r="E121" s="5"/>
      <c r="F121" s="5"/>
      <c r="G121" s="5"/>
      <c r="H121" s="5"/>
      <c r="I121" s="5"/>
      <c r="J121" s="5"/>
      <c r="K121" s="5"/>
      <c r="L121" s="5"/>
      <c r="M121" s="5"/>
      <c r="N121" s="5"/>
      <c r="O121" s="5"/>
      <c r="P121" s="5"/>
      <c r="Q121" s="5"/>
      <c r="R121" s="5"/>
      <c r="S121" s="5"/>
      <c r="T121" s="5"/>
      <c r="U121" s="5"/>
      <c r="V121" s="5"/>
    </row>
    <row r="122" spans="2:22" s="62" customFormat="1" ht="19.5" thickBot="1">
      <c r="B122" s="87"/>
      <c r="C122" s="88"/>
      <c r="D122" s="87"/>
      <c r="E122" s="87"/>
      <c r="F122" s="87"/>
      <c r="G122" s="87"/>
      <c r="H122" s="87"/>
      <c r="I122" s="87"/>
      <c r="J122" s="87"/>
      <c r="K122" s="87"/>
      <c r="L122" s="87"/>
      <c r="M122" s="87"/>
      <c r="N122" s="87"/>
      <c r="O122" s="87"/>
      <c r="P122" s="89" t="s">
        <v>666</v>
      </c>
      <c r="Q122" s="90">
        <f>SUM(Q120:Q121)</f>
        <v>0</v>
      </c>
      <c r="R122" s="87"/>
      <c r="S122" s="87"/>
      <c r="T122" s="87"/>
      <c r="U122" s="87"/>
      <c r="V122" s="87"/>
    </row>
    <row r="123" ht="15">
      <c r="B123" s="65" t="s">
        <v>530</v>
      </c>
    </row>
    <row r="126" ht="15">
      <c r="B126" s="66" t="s">
        <v>533</v>
      </c>
    </row>
    <row r="127" ht="16.5" thickBot="1"/>
    <row r="128" spans="2:3" ht="16.5" thickBot="1">
      <c r="B128" s="63"/>
      <c r="C128" s="5" t="s">
        <v>534</v>
      </c>
    </row>
    <row r="129" spans="2:3" ht="16.5" thickBot="1">
      <c r="B129" s="64"/>
      <c r="C129" s="5" t="s">
        <v>535</v>
      </c>
    </row>
  </sheetData>
  <mergeCells count="140">
    <mergeCell ref="I61:L61"/>
    <mergeCell ref="M61:R61"/>
    <mergeCell ref="S61:S62"/>
    <mergeCell ref="T61:T62"/>
    <mergeCell ref="U61:U62"/>
    <mergeCell ref="V61:V62"/>
    <mergeCell ref="B68:E68"/>
    <mergeCell ref="F68:F69"/>
    <mergeCell ref="G68:H68"/>
    <mergeCell ref="I68:L68"/>
    <mergeCell ref="M68:R68"/>
    <mergeCell ref="S68:S69"/>
    <mergeCell ref="T68:T69"/>
    <mergeCell ref="U68:U69"/>
    <mergeCell ref="V68:V69"/>
    <mergeCell ref="V7:V8"/>
    <mergeCell ref="I7:M7"/>
    <mergeCell ref="N7:R7"/>
    <mergeCell ref="B7:E7"/>
    <mergeCell ref="F7:F8"/>
    <mergeCell ref="G7:H7"/>
    <mergeCell ref="S7:S8"/>
    <mergeCell ref="T7:T8"/>
    <mergeCell ref="U7:U8"/>
    <mergeCell ref="V15:V16"/>
    <mergeCell ref="B15:E15"/>
    <mergeCell ref="F15:F16"/>
    <mergeCell ref="G15:H15"/>
    <mergeCell ref="I15:L15"/>
    <mergeCell ref="M15:R15"/>
    <mergeCell ref="S15:S16"/>
    <mergeCell ref="T15:T16"/>
    <mergeCell ref="U15:U16"/>
    <mergeCell ref="S38:S39"/>
    <mergeCell ref="T38:T39"/>
    <mergeCell ref="U38:U39"/>
    <mergeCell ref="V38:V39"/>
    <mergeCell ref="T22:T23"/>
    <mergeCell ref="U22:U23"/>
    <mergeCell ref="V22:V23"/>
    <mergeCell ref="B31:E31"/>
    <mergeCell ref="F31:F32"/>
    <mergeCell ref="G31:H31"/>
    <mergeCell ref="I31:M31"/>
    <mergeCell ref="N31:R31"/>
    <mergeCell ref="S31:S32"/>
    <mergeCell ref="B22:E22"/>
    <mergeCell ref="F22:F23"/>
    <mergeCell ref="G22:H22"/>
    <mergeCell ref="I22:L22"/>
    <mergeCell ref="M22:R22"/>
    <mergeCell ref="S22:S23"/>
    <mergeCell ref="T31:T32"/>
    <mergeCell ref="U31:U32"/>
    <mergeCell ref="V31:V32"/>
    <mergeCell ref="U80:U81"/>
    <mergeCell ref="V80:V81"/>
    <mergeCell ref="B45:E45"/>
    <mergeCell ref="F45:F46"/>
    <mergeCell ref="G45:H45"/>
    <mergeCell ref="I45:L45"/>
    <mergeCell ref="M45:R45"/>
    <mergeCell ref="S45:S46"/>
    <mergeCell ref="T45:T46"/>
    <mergeCell ref="U45:U46"/>
    <mergeCell ref="V45:V46"/>
    <mergeCell ref="B54:E54"/>
    <mergeCell ref="F54:F55"/>
    <mergeCell ref="G54:H54"/>
    <mergeCell ref="I54:M54"/>
    <mergeCell ref="N54:R54"/>
    <mergeCell ref="S54:S55"/>
    <mergeCell ref="T54:T55"/>
    <mergeCell ref="U54:U55"/>
    <mergeCell ref="V54:V55"/>
    <mergeCell ref="B61:E61"/>
    <mergeCell ref="F61:F62"/>
    <mergeCell ref="G61:H61"/>
    <mergeCell ref="B52:C52"/>
    <mergeCell ref="U87:U88"/>
    <mergeCell ref="V87:V88"/>
    <mergeCell ref="B94:E94"/>
    <mergeCell ref="F94:F95"/>
    <mergeCell ref="G94:H94"/>
    <mergeCell ref="I94:L94"/>
    <mergeCell ref="M94:R94"/>
    <mergeCell ref="S94:S95"/>
    <mergeCell ref="T94:T95"/>
    <mergeCell ref="B87:E87"/>
    <mergeCell ref="F87:F88"/>
    <mergeCell ref="G87:H87"/>
    <mergeCell ref="I87:L87"/>
    <mergeCell ref="M87:R87"/>
    <mergeCell ref="S87:S88"/>
    <mergeCell ref="V94:V95"/>
    <mergeCell ref="U94:U95"/>
    <mergeCell ref="B102:D102"/>
    <mergeCell ref="B104:E104"/>
    <mergeCell ref="F104:F105"/>
    <mergeCell ref="G104:H104"/>
    <mergeCell ref="I104:M104"/>
    <mergeCell ref="N104:R104"/>
    <mergeCell ref="S104:S105"/>
    <mergeCell ref="T104:T105"/>
    <mergeCell ref="B5:C5"/>
    <mergeCell ref="B29:D29"/>
    <mergeCell ref="B78:C78"/>
    <mergeCell ref="T87:T88"/>
    <mergeCell ref="B80:E80"/>
    <mergeCell ref="F80:F81"/>
    <mergeCell ref="G80:H80"/>
    <mergeCell ref="I80:M80"/>
    <mergeCell ref="N80:R80"/>
    <mergeCell ref="S80:S81"/>
    <mergeCell ref="T80:T81"/>
    <mergeCell ref="B38:E38"/>
    <mergeCell ref="F38:F39"/>
    <mergeCell ref="G38:H38"/>
    <mergeCell ref="I38:L38"/>
    <mergeCell ref="M38:R38"/>
    <mergeCell ref="B118:E118"/>
    <mergeCell ref="F118:F119"/>
    <mergeCell ref="G118:H118"/>
    <mergeCell ref="I118:L118"/>
    <mergeCell ref="M118:R118"/>
    <mergeCell ref="S118:S119"/>
    <mergeCell ref="T118:T119"/>
    <mergeCell ref="U118:U119"/>
    <mergeCell ref="V118:V119"/>
    <mergeCell ref="U104:U105"/>
    <mergeCell ref="V104:V105"/>
    <mergeCell ref="B111:E111"/>
    <mergeCell ref="F111:F112"/>
    <mergeCell ref="G111:H111"/>
    <mergeCell ref="I111:L111"/>
    <mergeCell ref="M111:R111"/>
    <mergeCell ref="S111:S112"/>
    <mergeCell ref="T111:T112"/>
    <mergeCell ref="U111:U112"/>
    <mergeCell ref="V111:V112"/>
  </mergeCells>
  <hyperlinks>
    <hyperlink ref="C1" location="'Información general'!A1" display="Inicio"/>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00102615356"/>
  </sheetPr>
  <dimension ref="A1:V188"/>
  <sheetViews>
    <sheetView showGridLines="0" zoomScale="70" zoomScaleNormal="70" workbookViewId="0" topLeftCell="A84">
      <selection activeCell="P12" sqref="P12:Q12"/>
    </sheetView>
  </sheetViews>
  <sheetFormatPr defaultColWidth="11.421875" defaultRowHeight="15"/>
  <cols>
    <col min="1" max="2" width="11.421875" style="59" customWidth="1"/>
    <col min="3" max="3" width="46.8515625" style="59" customWidth="1"/>
    <col min="4" max="4" width="45.28125" style="59" customWidth="1"/>
    <col min="5" max="5" width="56.8515625" style="59" customWidth="1"/>
    <col min="6" max="6" width="11.421875" style="59" customWidth="1"/>
    <col min="7" max="7" width="15.140625" style="59" customWidth="1"/>
    <col min="8" max="8" width="14.8515625" style="59" customWidth="1"/>
    <col min="9" max="9" width="26.7109375" style="59" bestFit="1" customWidth="1"/>
    <col min="10" max="11" width="11.421875" style="59" customWidth="1"/>
    <col min="12" max="12" width="13.57421875" style="59" bestFit="1" customWidth="1"/>
    <col min="13" max="16" width="11.421875" style="59" customWidth="1"/>
    <col min="17" max="17" width="16.8515625" style="59" bestFit="1" customWidth="1"/>
    <col min="18" max="18" width="11.421875" style="59" customWidth="1"/>
    <col min="19" max="19" width="15.421875" style="59" customWidth="1"/>
    <col min="20" max="20" width="46.00390625" style="59" customWidth="1"/>
    <col min="21" max="21" width="40.28125" style="59" customWidth="1"/>
    <col min="22" max="22" width="45.140625" style="59" customWidth="1"/>
    <col min="23" max="23" width="57.8515625" style="59" customWidth="1"/>
    <col min="24" max="16384" width="11.421875" style="59" customWidth="1"/>
  </cols>
  <sheetData>
    <row r="1" ht="18.75">
      <c r="C1" s="81" t="s">
        <v>656</v>
      </c>
    </row>
    <row r="3" spans="2:22" ht="19.5" thickBot="1">
      <c r="B3" s="67" t="s">
        <v>546</v>
      </c>
      <c r="C3" s="6"/>
      <c r="D3" s="6"/>
      <c r="E3" s="6"/>
      <c r="F3" s="6"/>
      <c r="G3" s="6"/>
      <c r="H3" s="6"/>
      <c r="I3" s="6"/>
      <c r="J3" s="6"/>
      <c r="K3" s="6"/>
      <c r="L3" s="6"/>
      <c r="M3" s="6"/>
      <c r="N3" s="6"/>
      <c r="O3" s="6"/>
      <c r="P3" s="6"/>
      <c r="Q3" s="6"/>
      <c r="R3" s="6"/>
      <c r="S3" s="6"/>
      <c r="T3" s="6"/>
      <c r="U3" s="6"/>
      <c r="V3" s="6"/>
    </row>
    <row r="4" ht="15.75"/>
    <row r="5" spans="2:3" ht="15.75">
      <c r="B5" s="166" t="s">
        <v>547</v>
      </c>
      <c r="C5" s="166"/>
    </row>
    <row r="6" ht="16.5" thickBot="1"/>
    <row r="7" spans="2:22" ht="16.5" thickBot="1">
      <c r="B7" s="153" t="s">
        <v>508</v>
      </c>
      <c r="C7" s="153"/>
      <c r="D7" s="153"/>
      <c r="E7" s="153"/>
      <c r="F7" s="167" t="s">
        <v>507</v>
      </c>
      <c r="G7" s="153" t="s">
        <v>509</v>
      </c>
      <c r="H7" s="153"/>
      <c r="I7" s="161" t="s">
        <v>511</v>
      </c>
      <c r="J7" s="163"/>
      <c r="K7" s="163"/>
      <c r="L7" s="163"/>
      <c r="M7" s="162"/>
      <c r="N7" s="161" t="s">
        <v>515</v>
      </c>
      <c r="O7" s="163"/>
      <c r="P7" s="163"/>
      <c r="Q7" s="163"/>
      <c r="R7" s="162"/>
      <c r="S7" s="167" t="s">
        <v>517</v>
      </c>
      <c r="T7" s="167" t="s">
        <v>518</v>
      </c>
      <c r="U7" s="153" t="s">
        <v>519</v>
      </c>
      <c r="V7" s="153" t="s">
        <v>520</v>
      </c>
    </row>
    <row r="8" spans="2:22" ht="16.5" thickBot="1">
      <c r="B8" s="55" t="s">
        <v>502</v>
      </c>
      <c r="C8" s="55" t="s">
        <v>506</v>
      </c>
      <c r="D8" s="55" t="s">
        <v>503</v>
      </c>
      <c r="E8" s="55" t="s">
        <v>21</v>
      </c>
      <c r="F8" s="167"/>
      <c r="G8" s="55" t="s">
        <v>510</v>
      </c>
      <c r="H8" s="55" t="s">
        <v>60</v>
      </c>
      <c r="I8" s="55" t="s">
        <v>512</v>
      </c>
      <c r="J8" s="55" t="s">
        <v>63</v>
      </c>
      <c r="K8" s="55" t="s">
        <v>513</v>
      </c>
      <c r="L8" s="55" t="s">
        <v>65</v>
      </c>
      <c r="M8" s="55" t="s">
        <v>514</v>
      </c>
      <c r="N8" s="55" t="s">
        <v>63</v>
      </c>
      <c r="O8" s="55" t="s">
        <v>513</v>
      </c>
      <c r="P8" s="55" t="s">
        <v>65</v>
      </c>
      <c r="Q8" s="55" t="s">
        <v>516</v>
      </c>
      <c r="R8" s="55" t="s">
        <v>514</v>
      </c>
      <c r="S8" s="167"/>
      <c r="T8" s="167"/>
      <c r="U8" s="153"/>
      <c r="V8" s="153"/>
    </row>
    <row r="9" spans="1:22" ht="126.75" thickBot="1">
      <c r="A9" s="60" t="s">
        <v>51</v>
      </c>
      <c r="B9" s="63">
        <v>1</v>
      </c>
      <c r="C9" s="57" t="s">
        <v>643</v>
      </c>
      <c r="D9" s="56" t="s">
        <v>537</v>
      </c>
      <c r="E9" s="57" t="s">
        <v>538</v>
      </c>
      <c r="F9" s="56"/>
      <c r="G9" s="56">
        <v>120000</v>
      </c>
      <c r="H9" s="56" t="s">
        <v>523</v>
      </c>
      <c r="I9" s="56" t="s">
        <v>524</v>
      </c>
      <c r="J9" s="56">
        <v>0.000907</v>
      </c>
      <c r="K9" s="56">
        <v>2.231</v>
      </c>
      <c r="L9" s="56">
        <v>0.000283</v>
      </c>
      <c r="M9" s="56"/>
      <c r="N9" s="56">
        <f>G9*J9*21</f>
        <v>2285.64</v>
      </c>
      <c r="O9" s="56">
        <f>G9*K9*1</f>
        <v>267720</v>
      </c>
      <c r="P9" s="56">
        <f>G9*L9*310</f>
        <v>10527.6</v>
      </c>
      <c r="Q9" s="56">
        <f>(N9+O9+P9)/1000</f>
        <v>280.53324</v>
      </c>
      <c r="R9" s="56"/>
      <c r="S9" s="56" t="s">
        <v>525</v>
      </c>
      <c r="T9" s="57" t="s">
        <v>539</v>
      </c>
      <c r="U9" s="57" t="s">
        <v>540</v>
      </c>
      <c r="V9" s="57" t="s">
        <v>648</v>
      </c>
    </row>
    <row r="10" spans="2:22" ht="48" thickBot="1">
      <c r="B10" s="63">
        <v>1</v>
      </c>
      <c r="C10" s="61" t="s">
        <v>643</v>
      </c>
      <c r="D10" s="5"/>
      <c r="E10" s="5"/>
      <c r="F10" s="5"/>
      <c r="G10" s="5"/>
      <c r="H10" s="5"/>
      <c r="I10" s="5"/>
      <c r="J10" s="5"/>
      <c r="K10" s="5"/>
      <c r="L10" s="5"/>
      <c r="M10" s="5"/>
      <c r="N10" s="5"/>
      <c r="O10" s="5"/>
      <c r="P10" s="5"/>
      <c r="Q10" s="5"/>
      <c r="R10" s="5"/>
      <c r="S10" s="5"/>
      <c r="T10" s="5"/>
      <c r="U10" s="5"/>
      <c r="V10" s="5"/>
    </row>
    <row r="11" spans="2:22" ht="48" thickBot="1">
      <c r="B11" s="63">
        <v>1</v>
      </c>
      <c r="C11" s="61" t="s">
        <v>643</v>
      </c>
      <c r="D11" s="5"/>
      <c r="E11" s="5"/>
      <c r="F11" s="5"/>
      <c r="G11" s="5"/>
      <c r="H11" s="5"/>
      <c r="I11" s="5"/>
      <c r="J11" s="5"/>
      <c r="K11" s="5"/>
      <c r="L11" s="5"/>
      <c r="M11" s="5"/>
      <c r="N11" s="5"/>
      <c r="O11" s="5"/>
      <c r="P11" s="5"/>
      <c r="Q11" s="5"/>
      <c r="R11" s="5"/>
      <c r="S11" s="5"/>
      <c r="T11" s="5"/>
      <c r="U11" s="5"/>
      <c r="V11" s="5"/>
    </row>
    <row r="12" spans="2:22" s="62" customFormat="1" ht="19.5" thickBot="1">
      <c r="B12" s="87"/>
      <c r="C12" s="88"/>
      <c r="D12" s="87"/>
      <c r="E12" s="87"/>
      <c r="F12" s="87"/>
      <c r="G12" s="87"/>
      <c r="H12" s="87"/>
      <c r="I12" s="87"/>
      <c r="J12" s="87"/>
      <c r="K12" s="87"/>
      <c r="L12" s="87"/>
      <c r="M12" s="87"/>
      <c r="N12" s="87"/>
      <c r="O12" s="87"/>
      <c r="P12" s="89" t="s">
        <v>666</v>
      </c>
      <c r="Q12" s="90">
        <f>SUM(Q10:Q11)</f>
        <v>0</v>
      </c>
      <c r="R12" s="87"/>
      <c r="S12" s="87"/>
      <c r="T12" s="87"/>
      <c r="U12" s="87"/>
      <c r="V12" s="87"/>
    </row>
    <row r="13" ht="15">
      <c r="B13" s="65" t="s">
        <v>530</v>
      </c>
    </row>
    <row r="14" ht="16.5" thickBot="1"/>
    <row r="15" spans="2:22" ht="24.75" customHeight="1" thickBot="1">
      <c r="B15" s="156" t="s">
        <v>508</v>
      </c>
      <c r="C15" s="157"/>
      <c r="D15" s="157"/>
      <c r="E15" s="158"/>
      <c r="F15" s="159" t="s">
        <v>507</v>
      </c>
      <c r="G15" s="161" t="s">
        <v>509</v>
      </c>
      <c r="H15" s="162"/>
      <c r="I15" s="161" t="s">
        <v>511</v>
      </c>
      <c r="J15" s="163"/>
      <c r="K15" s="163"/>
      <c r="L15" s="163"/>
      <c r="M15" s="163" t="s">
        <v>515</v>
      </c>
      <c r="N15" s="163"/>
      <c r="O15" s="163"/>
      <c r="P15" s="163"/>
      <c r="Q15" s="163"/>
      <c r="R15" s="162"/>
      <c r="S15" s="159" t="s">
        <v>517</v>
      </c>
      <c r="T15" s="159" t="s">
        <v>518</v>
      </c>
      <c r="U15" s="164" t="s">
        <v>519</v>
      </c>
      <c r="V15" s="153" t="s">
        <v>520</v>
      </c>
    </row>
    <row r="16" spans="2:22" ht="16.5" thickBot="1">
      <c r="B16" s="55" t="s">
        <v>502</v>
      </c>
      <c r="C16" s="55" t="s">
        <v>506</v>
      </c>
      <c r="D16" s="55" t="s">
        <v>503</v>
      </c>
      <c r="E16" s="55" t="s">
        <v>21</v>
      </c>
      <c r="F16" s="160"/>
      <c r="G16" s="55" t="s">
        <v>510</v>
      </c>
      <c r="H16" s="55" t="s">
        <v>60</v>
      </c>
      <c r="I16" s="55" t="s">
        <v>512</v>
      </c>
      <c r="J16" s="55" t="s">
        <v>63</v>
      </c>
      <c r="K16" s="55" t="s">
        <v>513</v>
      </c>
      <c r="L16" s="55" t="s">
        <v>65</v>
      </c>
      <c r="M16" s="55" t="s">
        <v>514</v>
      </c>
      <c r="N16" s="55" t="s">
        <v>63</v>
      </c>
      <c r="O16" s="55" t="s">
        <v>513</v>
      </c>
      <c r="P16" s="55" t="s">
        <v>65</v>
      </c>
      <c r="Q16" s="55" t="s">
        <v>516</v>
      </c>
      <c r="R16" s="55" t="s">
        <v>514</v>
      </c>
      <c r="S16" s="160"/>
      <c r="T16" s="160"/>
      <c r="U16" s="165"/>
      <c r="V16" s="153"/>
    </row>
    <row r="17" spans="2:22" ht="63.75" thickBot="1">
      <c r="B17" s="63">
        <v>2</v>
      </c>
      <c r="C17" s="61" t="s">
        <v>542</v>
      </c>
      <c r="D17" s="5"/>
      <c r="E17" s="5"/>
      <c r="F17" s="5"/>
      <c r="G17" s="5"/>
      <c r="H17" s="5"/>
      <c r="I17" s="5"/>
      <c r="J17" s="5"/>
      <c r="K17" s="5"/>
      <c r="L17" s="5"/>
      <c r="M17" s="5"/>
      <c r="N17" s="5"/>
      <c r="O17" s="5"/>
      <c r="P17" s="5"/>
      <c r="Q17" s="5"/>
      <c r="R17" s="5"/>
      <c r="S17" s="5"/>
      <c r="T17" s="5"/>
      <c r="U17" s="5"/>
      <c r="V17" s="5"/>
    </row>
    <row r="18" spans="2:22" ht="63.75" thickBot="1">
      <c r="B18" s="63">
        <v>2</v>
      </c>
      <c r="C18" s="61" t="s">
        <v>542</v>
      </c>
      <c r="D18" s="5"/>
      <c r="E18" s="5"/>
      <c r="F18" s="5"/>
      <c r="G18" s="5"/>
      <c r="H18" s="5"/>
      <c r="I18" s="5"/>
      <c r="J18" s="5"/>
      <c r="K18" s="5"/>
      <c r="L18" s="5"/>
      <c r="M18" s="5"/>
      <c r="N18" s="5"/>
      <c r="O18" s="5"/>
      <c r="P18" s="5"/>
      <c r="Q18" s="5"/>
      <c r="R18" s="5"/>
      <c r="S18" s="5"/>
      <c r="T18" s="5"/>
      <c r="U18" s="5"/>
      <c r="V18" s="5"/>
    </row>
    <row r="19" spans="2:22" s="62" customFormat="1" ht="19.5" thickBot="1">
      <c r="B19" s="87"/>
      <c r="C19" s="88"/>
      <c r="D19" s="87"/>
      <c r="E19" s="87"/>
      <c r="F19" s="87"/>
      <c r="G19" s="87"/>
      <c r="H19" s="87"/>
      <c r="I19" s="87"/>
      <c r="J19" s="87"/>
      <c r="K19" s="87"/>
      <c r="L19" s="87"/>
      <c r="M19" s="87"/>
      <c r="N19" s="87"/>
      <c r="O19" s="87"/>
      <c r="P19" s="89" t="s">
        <v>666</v>
      </c>
      <c r="Q19" s="90">
        <f>SUM(Q17:Q18)</f>
        <v>0</v>
      </c>
      <c r="R19" s="87"/>
      <c r="S19" s="87"/>
      <c r="T19" s="87"/>
      <c r="U19" s="87"/>
      <c r="V19" s="87"/>
    </row>
    <row r="20" ht="15">
      <c r="B20" s="65" t="s">
        <v>530</v>
      </c>
    </row>
    <row r="21" ht="16.5" thickBot="1"/>
    <row r="22" spans="2:22" ht="16.5" thickBot="1">
      <c r="B22" s="156" t="s">
        <v>508</v>
      </c>
      <c r="C22" s="157"/>
      <c r="D22" s="157"/>
      <c r="E22" s="158"/>
      <c r="F22" s="159" t="s">
        <v>507</v>
      </c>
      <c r="G22" s="161" t="s">
        <v>509</v>
      </c>
      <c r="H22" s="162"/>
      <c r="I22" s="161" t="s">
        <v>511</v>
      </c>
      <c r="J22" s="163"/>
      <c r="K22" s="163"/>
      <c r="L22" s="163"/>
      <c r="M22" s="163" t="s">
        <v>515</v>
      </c>
      <c r="N22" s="163"/>
      <c r="O22" s="163"/>
      <c r="P22" s="163"/>
      <c r="Q22" s="163"/>
      <c r="R22" s="162"/>
      <c r="S22" s="159" t="s">
        <v>517</v>
      </c>
      <c r="T22" s="159" t="s">
        <v>518</v>
      </c>
      <c r="U22" s="164" t="s">
        <v>519</v>
      </c>
      <c r="V22" s="153" t="s">
        <v>520</v>
      </c>
    </row>
    <row r="23" spans="2:22" ht="16.5" thickBot="1">
      <c r="B23" s="55" t="s">
        <v>502</v>
      </c>
      <c r="C23" s="55" t="s">
        <v>506</v>
      </c>
      <c r="D23" s="55" t="s">
        <v>503</v>
      </c>
      <c r="E23" s="55" t="s">
        <v>21</v>
      </c>
      <c r="F23" s="160"/>
      <c r="G23" s="55" t="s">
        <v>510</v>
      </c>
      <c r="H23" s="55" t="s">
        <v>60</v>
      </c>
      <c r="I23" s="55" t="s">
        <v>512</v>
      </c>
      <c r="J23" s="55" t="s">
        <v>63</v>
      </c>
      <c r="K23" s="55" t="s">
        <v>513</v>
      </c>
      <c r="L23" s="55" t="s">
        <v>65</v>
      </c>
      <c r="M23" s="55" t="s">
        <v>514</v>
      </c>
      <c r="N23" s="55" t="s">
        <v>63</v>
      </c>
      <c r="O23" s="55" t="s">
        <v>513</v>
      </c>
      <c r="P23" s="55" t="s">
        <v>65</v>
      </c>
      <c r="Q23" s="55" t="s">
        <v>516</v>
      </c>
      <c r="R23" s="55" t="s">
        <v>514</v>
      </c>
      <c r="S23" s="160"/>
      <c r="T23" s="160"/>
      <c r="U23" s="165"/>
      <c r="V23" s="153"/>
    </row>
    <row r="24" spans="2:22" ht="79.5" thickBot="1">
      <c r="B24" s="64">
        <v>3</v>
      </c>
      <c r="C24" s="61" t="s">
        <v>541</v>
      </c>
      <c r="D24" s="5"/>
      <c r="E24" s="5"/>
      <c r="F24" s="5"/>
      <c r="G24" s="5"/>
      <c r="H24" s="5"/>
      <c r="I24" s="5"/>
      <c r="J24" s="5"/>
      <c r="K24" s="5"/>
      <c r="L24" s="5"/>
      <c r="M24" s="5"/>
      <c r="N24" s="5"/>
      <c r="O24" s="5"/>
      <c r="P24" s="5"/>
      <c r="Q24" s="5"/>
      <c r="R24" s="5"/>
      <c r="S24" s="5"/>
      <c r="T24" s="5"/>
      <c r="U24" s="5"/>
      <c r="V24" s="5"/>
    </row>
    <row r="25" spans="2:22" ht="79.5" thickBot="1">
      <c r="B25" s="64">
        <v>3</v>
      </c>
      <c r="C25" s="61" t="s">
        <v>541</v>
      </c>
      <c r="D25" s="5"/>
      <c r="E25" s="5"/>
      <c r="F25" s="5"/>
      <c r="G25" s="5"/>
      <c r="H25" s="5"/>
      <c r="I25" s="5"/>
      <c r="J25" s="5"/>
      <c r="K25" s="5"/>
      <c r="L25" s="5"/>
      <c r="M25" s="5"/>
      <c r="N25" s="5"/>
      <c r="O25" s="5"/>
      <c r="P25" s="5"/>
      <c r="Q25" s="5"/>
      <c r="R25" s="5"/>
      <c r="S25" s="5"/>
      <c r="T25" s="5"/>
      <c r="U25" s="5"/>
      <c r="V25" s="5"/>
    </row>
    <row r="26" spans="2:22" s="62" customFormat="1" ht="19.5" thickBot="1">
      <c r="B26" s="87"/>
      <c r="C26" s="88"/>
      <c r="D26" s="87"/>
      <c r="E26" s="87"/>
      <c r="F26" s="87"/>
      <c r="G26" s="87"/>
      <c r="H26" s="87"/>
      <c r="I26" s="87"/>
      <c r="J26" s="87"/>
      <c r="K26" s="87"/>
      <c r="L26" s="87"/>
      <c r="M26" s="87"/>
      <c r="N26" s="87"/>
      <c r="O26" s="87"/>
      <c r="P26" s="89" t="s">
        <v>666</v>
      </c>
      <c r="Q26" s="90">
        <f>SUM(Q24:Q25)</f>
        <v>0</v>
      </c>
      <c r="R26" s="87"/>
      <c r="S26" s="87"/>
      <c r="T26" s="87"/>
      <c r="U26" s="87"/>
      <c r="V26" s="87"/>
    </row>
    <row r="27" ht="15.75">
      <c r="B27" s="65" t="s">
        <v>530</v>
      </c>
    </row>
    <row r="28" ht="15.75"/>
    <row r="29" spans="2:3" ht="15.75">
      <c r="B29" s="168" t="s">
        <v>548</v>
      </c>
      <c r="C29" s="168"/>
    </row>
    <row r="30" ht="16.5" thickBot="1"/>
    <row r="31" spans="2:22" ht="16.5" thickBot="1">
      <c r="B31" s="153" t="s">
        <v>508</v>
      </c>
      <c r="C31" s="153"/>
      <c r="D31" s="153"/>
      <c r="E31" s="153"/>
      <c r="F31" s="167" t="s">
        <v>507</v>
      </c>
      <c r="G31" s="153" t="s">
        <v>509</v>
      </c>
      <c r="H31" s="153"/>
      <c r="I31" s="161" t="s">
        <v>511</v>
      </c>
      <c r="J31" s="163"/>
      <c r="K31" s="163"/>
      <c r="L31" s="163"/>
      <c r="M31" s="162"/>
      <c r="N31" s="161" t="s">
        <v>515</v>
      </c>
      <c r="O31" s="163"/>
      <c r="P31" s="163"/>
      <c r="Q31" s="163"/>
      <c r="R31" s="162"/>
      <c r="S31" s="167" t="s">
        <v>517</v>
      </c>
      <c r="T31" s="167" t="s">
        <v>518</v>
      </c>
      <c r="U31" s="153" t="s">
        <v>519</v>
      </c>
      <c r="V31" s="153" t="s">
        <v>520</v>
      </c>
    </row>
    <row r="32" spans="2:22" ht="16.5" thickBot="1">
      <c r="B32" s="55" t="s">
        <v>502</v>
      </c>
      <c r="C32" s="55" t="s">
        <v>506</v>
      </c>
      <c r="D32" s="55" t="s">
        <v>503</v>
      </c>
      <c r="E32" s="55" t="s">
        <v>21</v>
      </c>
      <c r="F32" s="167"/>
      <c r="G32" s="55" t="s">
        <v>510</v>
      </c>
      <c r="H32" s="55" t="s">
        <v>60</v>
      </c>
      <c r="I32" s="55" t="s">
        <v>512</v>
      </c>
      <c r="J32" s="55" t="s">
        <v>63</v>
      </c>
      <c r="K32" s="55" t="s">
        <v>513</v>
      </c>
      <c r="L32" s="55" t="s">
        <v>65</v>
      </c>
      <c r="M32" s="55" t="s">
        <v>514</v>
      </c>
      <c r="N32" s="55" t="s">
        <v>63</v>
      </c>
      <c r="O32" s="55" t="s">
        <v>513</v>
      </c>
      <c r="P32" s="55" t="s">
        <v>65</v>
      </c>
      <c r="Q32" s="55" t="s">
        <v>516</v>
      </c>
      <c r="R32" s="55" t="s">
        <v>514</v>
      </c>
      <c r="S32" s="167"/>
      <c r="T32" s="167"/>
      <c r="U32" s="153"/>
      <c r="V32" s="153"/>
    </row>
    <row r="33" spans="2:22" ht="48" thickBot="1">
      <c r="B33" s="63">
        <v>1</v>
      </c>
      <c r="C33" s="61" t="s">
        <v>644</v>
      </c>
      <c r="D33" s="5"/>
      <c r="E33" s="5"/>
      <c r="F33" s="5"/>
      <c r="G33" s="5"/>
      <c r="H33" s="5"/>
      <c r="I33" s="5"/>
      <c r="J33" s="5"/>
      <c r="K33" s="5"/>
      <c r="L33" s="5"/>
      <c r="M33" s="5"/>
      <c r="N33" s="5"/>
      <c r="O33" s="5"/>
      <c r="P33" s="5"/>
      <c r="Q33" s="5"/>
      <c r="R33" s="5"/>
      <c r="S33" s="5"/>
      <c r="T33" s="5"/>
      <c r="U33" s="5"/>
      <c r="V33" s="5"/>
    </row>
    <row r="34" spans="2:22" ht="48" thickBot="1">
      <c r="B34" s="63">
        <v>1</v>
      </c>
      <c r="C34" s="61" t="s">
        <v>644</v>
      </c>
      <c r="D34" s="5"/>
      <c r="E34" s="5"/>
      <c r="F34" s="5"/>
      <c r="G34" s="5"/>
      <c r="H34" s="5"/>
      <c r="I34" s="5"/>
      <c r="J34" s="5"/>
      <c r="K34" s="5"/>
      <c r="L34" s="5"/>
      <c r="M34" s="5"/>
      <c r="N34" s="5"/>
      <c r="O34" s="5"/>
      <c r="P34" s="5"/>
      <c r="Q34" s="5"/>
      <c r="R34" s="5"/>
      <c r="S34" s="5"/>
      <c r="T34" s="5"/>
      <c r="U34" s="5"/>
      <c r="V34" s="5"/>
    </row>
    <row r="35" spans="2:22" s="62" customFormat="1" ht="19.5" thickBot="1">
      <c r="B35" s="87"/>
      <c r="C35" s="88"/>
      <c r="D35" s="87"/>
      <c r="E35" s="87"/>
      <c r="F35" s="87"/>
      <c r="G35" s="87"/>
      <c r="H35" s="87"/>
      <c r="I35" s="87"/>
      <c r="J35" s="87"/>
      <c r="K35" s="87"/>
      <c r="L35" s="87"/>
      <c r="M35" s="87"/>
      <c r="N35" s="87"/>
      <c r="O35" s="87"/>
      <c r="P35" s="89" t="s">
        <v>666</v>
      </c>
      <c r="Q35" s="90">
        <f>SUM(Q33:Q34)</f>
        <v>0</v>
      </c>
      <c r="R35" s="87"/>
      <c r="S35" s="87"/>
      <c r="T35" s="87"/>
      <c r="U35" s="87"/>
      <c r="V35" s="87"/>
    </row>
    <row r="36" ht="15">
      <c r="B36" s="65" t="s">
        <v>530</v>
      </c>
    </row>
    <row r="37" ht="16.5" thickBot="1"/>
    <row r="38" spans="2:22" ht="16.5" thickBot="1">
      <c r="B38" s="156" t="s">
        <v>508</v>
      </c>
      <c r="C38" s="157"/>
      <c r="D38" s="157"/>
      <c r="E38" s="158"/>
      <c r="F38" s="159" t="s">
        <v>507</v>
      </c>
      <c r="G38" s="161" t="s">
        <v>509</v>
      </c>
      <c r="H38" s="162"/>
      <c r="I38" s="161" t="s">
        <v>511</v>
      </c>
      <c r="J38" s="163"/>
      <c r="K38" s="163"/>
      <c r="L38" s="163"/>
      <c r="M38" s="163" t="s">
        <v>515</v>
      </c>
      <c r="N38" s="163"/>
      <c r="O38" s="163"/>
      <c r="P38" s="163"/>
      <c r="Q38" s="163"/>
      <c r="R38" s="162"/>
      <c r="S38" s="159" t="s">
        <v>517</v>
      </c>
      <c r="T38" s="159" t="s">
        <v>518</v>
      </c>
      <c r="U38" s="164" t="s">
        <v>519</v>
      </c>
      <c r="V38" s="153" t="s">
        <v>520</v>
      </c>
    </row>
    <row r="39" spans="2:22" ht="16.5" thickBot="1">
      <c r="B39" s="55" t="s">
        <v>502</v>
      </c>
      <c r="C39" s="55" t="s">
        <v>506</v>
      </c>
      <c r="D39" s="55" t="s">
        <v>503</v>
      </c>
      <c r="E39" s="55" t="s">
        <v>21</v>
      </c>
      <c r="F39" s="160"/>
      <c r="G39" s="55" t="s">
        <v>510</v>
      </c>
      <c r="H39" s="55" t="s">
        <v>60</v>
      </c>
      <c r="I39" s="55" t="s">
        <v>512</v>
      </c>
      <c r="J39" s="55" t="s">
        <v>63</v>
      </c>
      <c r="K39" s="55" t="s">
        <v>513</v>
      </c>
      <c r="L39" s="55" t="s">
        <v>65</v>
      </c>
      <c r="M39" s="55" t="s">
        <v>514</v>
      </c>
      <c r="N39" s="55" t="s">
        <v>63</v>
      </c>
      <c r="O39" s="55" t="s">
        <v>513</v>
      </c>
      <c r="P39" s="55" t="s">
        <v>65</v>
      </c>
      <c r="Q39" s="55" t="s">
        <v>516</v>
      </c>
      <c r="R39" s="55" t="s">
        <v>514</v>
      </c>
      <c r="S39" s="160"/>
      <c r="T39" s="160"/>
      <c r="U39" s="165"/>
      <c r="V39" s="153"/>
    </row>
    <row r="40" spans="2:22" ht="63.75" thickBot="1">
      <c r="B40" s="63">
        <v>2</v>
      </c>
      <c r="C40" s="61" t="s">
        <v>543</v>
      </c>
      <c r="D40" s="5"/>
      <c r="E40" s="5"/>
      <c r="F40" s="5"/>
      <c r="G40" s="5"/>
      <c r="H40" s="5"/>
      <c r="I40" s="5"/>
      <c r="J40" s="5"/>
      <c r="K40" s="5"/>
      <c r="L40" s="5"/>
      <c r="M40" s="5"/>
      <c r="N40" s="5"/>
      <c r="O40" s="5"/>
      <c r="P40" s="5"/>
      <c r="Q40" s="5"/>
      <c r="R40" s="5"/>
      <c r="S40" s="5"/>
      <c r="T40" s="5"/>
      <c r="U40" s="5"/>
      <c r="V40" s="5"/>
    </row>
    <row r="41" spans="2:22" ht="63.75" thickBot="1">
      <c r="B41" s="63">
        <v>2</v>
      </c>
      <c r="C41" s="61" t="s">
        <v>543</v>
      </c>
      <c r="D41" s="5"/>
      <c r="E41" s="5"/>
      <c r="F41" s="5"/>
      <c r="G41" s="5"/>
      <c r="H41" s="5"/>
      <c r="I41" s="5"/>
      <c r="J41" s="5"/>
      <c r="K41" s="5"/>
      <c r="L41" s="5"/>
      <c r="M41" s="5"/>
      <c r="N41" s="5"/>
      <c r="O41" s="5"/>
      <c r="P41" s="5"/>
      <c r="Q41" s="5"/>
      <c r="R41" s="5"/>
      <c r="S41" s="5"/>
      <c r="T41" s="5"/>
      <c r="U41" s="5"/>
      <c r="V41" s="5"/>
    </row>
    <row r="42" spans="2:22" s="62" customFormat="1" ht="19.5" thickBot="1">
      <c r="B42" s="87"/>
      <c r="C42" s="88"/>
      <c r="D42" s="87"/>
      <c r="E42" s="87"/>
      <c r="F42" s="87"/>
      <c r="G42" s="87"/>
      <c r="H42" s="87"/>
      <c r="I42" s="87"/>
      <c r="J42" s="87"/>
      <c r="K42" s="87"/>
      <c r="L42" s="87"/>
      <c r="M42" s="87"/>
      <c r="N42" s="87"/>
      <c r="O42" s="87"/>
      <c r="P42" s="89" t="s">
        <v>666</v>
      </c>
      <c r="Q42" s="90">
        <f>SUM(Q40:Q41)</f>
        <v>0</v>
      </c>
      <c r="R42" s="87"/>
      <c r="S42" s="87"/>
      <c r="T42" s="87"/>
      <c r="U42" s="87"/>
      <c r="V42" s="87"/>
    </row>
    <row r="43" ht="15">
      <c r="B43" s="65" t="s">
        <v>530</v>
      </c>
    </row>
    <row r="44" ht="16.5" thickBot="1"/>
    <row r="45" spans="2:22" ht="16.5" thickBot="1">
      <c r="B45" s="156" t="s">
        <v>508</v>
      </c>
      <c r="C45" s="157"/>
      <c r="D45" s="157"/>
      <c r="E45" s="158"/>
      <c r="F45" s="159" t="s">
        <v>507</v>
      </c>
      <c r="G45" s="161" t="s">
        <v>509</v>
      </c>
      <c r="H45" s="162"/>
      <c r="I45" s="161" t="s">
        <v>511</v>
      </c>
      <c r="J45" s="163"/>
      <c r="K45" s="163"/>
      <c r="L45" s="163"/>
      <c r="M45" s="163" t="s">
        <v>515</v>
      </c>
      <c r="N45" s="163"/>
      <c r="O45" s="163"/>
      <c r="P45" s="163"/>
      <c r="Q45" s="163"/>
      <c r="R45" s="162"/>
      <c r="S45" s="159" t="s">
        <v>517</v>
      </c>
      <c r="T45" s="159" t="s">
        <v>518</v>
      </c>
      <c r="U45" s="164" t="s">
        <v>519</v>
      </c>
      <c r="V45" s="153" t="s">
        <v>520</v>
      </c>
    </row>
    <row r="46" spans="2:22" ht="16.5" thickBot="1">
      <c r="B46" s="55" t="s">
        <v>502</v>
      </c>
      <c r="C46" s="55" t="s">
        <v>506</v>
      </c>
      <c r="D46" s="55" t="s">
        <v>503</v>
      </c>
      <c r="E46" s="55" t="s">
        <v>21</v>
      </c>
      <c r="F46" s="160"/>
      <c r="G46" s="55" t="s">
        <v>510</v>
      </c>
      <c r="H46" s="55" t="s">
        <v>60</v>
      </c>
      <c r="I46" s="55" t="s">
        <v>512</v>
      </c>
      <c r="J46" s="55" t="s">
        <v>63</v>
      </c>
      <c r="K46" s="55" t="s">
        <v>513</v>
      </c>
      <c r="L46" s="55" t="s">
        <v>65</v>
      </c>
      <c r="M46" s="55" t="s">
        <v>514</v>
      </c>
      <c r="N46" s="55" t="s">
        <v>63</v>
      </c>
      <c r="O46" s="55" t="s">
        <v>513</v>
      </c>
      <c r="P46" s="55" t="s">
        <v>65</v>
      </c>
      <c r="Q46" s="55" t="s">
        <v>516</v>
      </c>
      <c r="R46" s="55" t="s">
        <v>514</v>
      </c>
      <c r="S46" s="160"/>
      <c r="T46" s="160"/>
      <c r="U46" s="165"/>
      <c r="V46" s="153"/>
    </row>
    <row r="47" spans="2:22" ht="79.5" thickBot="1">
      <c r="B47" s="64">
        <v>3</v>
      </c>
      <c r="C47" s="61" t="s">
        <v>541</v>
      </c>
      <c r="D47" s="5"/>
      <c r="E47" s="5"/>
      <c r="F47" s="5"/>
      <c r="G47" s="5"/>
      <c r="H47" s="5"/>
      <c r="I47" s="5"/>
      <c r="J47" s="5"/>
      <c r="K47" s="5"/>
      <c r="L47" s="5"/>
      <c r="M47" s="5"/>
      <c r="N47" s="5"/>
      <c r="O47" s="5"/>
      <c r="P47" s="5"/>
      <c r="Q47" s="5"/>
      <c r="R47" s="5"/>
      <c r="S47" s="5"/>
      <c r="T47" s="5"/>
      <c r="U47" s="5"/>
      <c r="V47" s="5"/>
    </row>
    <row r="48" spans="2:22" ht="79.5" thickBot="1">
      <c r="B48" s="64">
        <v>3</v>
      </c>
      <c r="C48" s="61" t="s">
        <v>541</v>
      </c>
      <c r="D48" s="5"/>
      <c r="E48" s="5"/>
      <c r="F48" s="5"/>
      <c r="G48" s="5"/>
      <c r="H48" s="5"/>
      <c r="I48" s="5"/>
      <c r="J48" s="5"/>
      <c r="K48" s="5"/>
      <c r="L48" s="5"/>
      <c r="M48" s="5"/>
      <c r="N48" s="5"/>
      <c r="O48" s="5"/>
      <c r="P48" s="5"/>
      <c r="Q48" s="5"/>
      <c r="R48" s="5"/>
      <c r="S48" s="5"/>
      <c r="T48" s="5"/>
      <c r="U48" s="5"/>
      <c r="V48" s="5"/>
    </row>
    <row r="49" spans="2:22" s="62" customFormat="1" ht="19.5" thickBot="1">
      <c r="B49" s="87"/>
      <c r="C49" s="88"/>
      <c r="D49" s="87"/>
      <c r="E49" s="87"/>
      <c r="F49" s="87"/>
      <c r="G49" s="87"/>
      <c r="H49" s="87"/>
      <c r="I49" s="87"/>
      <c r="J49" s="87"/>
      <c r="K49" s="87"/>
      <c r="L49" s="87"/>
      <c r="M49" s="87"/>
      <c r="N49" s="87"/>
      <c r="O49" s="87"/>
      <c r="P49" s="89" t="s">
        <v>666</v>
      </c>
      <c r="Q49" s="90">
        <f>SUM(Q47:Q48)</f>
        <v>0</v>
      </c>
      <c r="R49" s="87"/>
      <c r="S49" s="87"/>
      <c r="T49" s="87"/>
      <c r="U49" s="87"/>
      <c r="V49" s="87"/>
    </row>
    <row r="50" ht="15">
      <c r="B50" s="65" t="s">
        <v>530</v>
      </c>
    </row>
    <row r="51" ht="15.75"/>
    <row r="52" ht="15.75"/>
    <row r="53" spans="2:4" ht="15.75">
      <c r="B53" s="166" t="s">
        <v>549</v>
      </c>
      <c r="C53" s="166"/>
      <c r="D53" s="62"/>
    </row>
    <row r="54" ht="16.5" thickBot="1"/>
    <row r="55" spans="2:22" ht="16.5" thickBot="1">
      <c r="B55" s="153" t="s">
        <v>508</v>
      </c>
      <c r="C55" s="153"/>
      <c r="D55" s="153"/>
      <c r="E55" s="153"/>
      <c r="F55" s="167" t="s">
        <v>507</v>
      </c>
      <c r="G55" s="153" t="s">
        <v>509</v>
      </c>
      <c r="H55" s="153"/>
      <c r="I55" s="161" t="s">
        <v>511</v>
      </c>
      <c r="J55" s="163"/>
      <c r="K55" s="163"/>
      <c r="L55" s="163"/>
      <c r="M55" s="162"/>
      <c r="N55" s="161" t="s">
        <v>515</v>
      </c>
      <c r="O55" s="163"/>
      <c r="P55" s="163"/>
      <c r="Q55" s="163"/>
      <c r="R55" s="162"/>
      <c r="S55" s="167" t="s">
        <v>517</v>
      </c>
      <c r="T55" s="167" t="s">
        <v>518</v>
      </c>
      <c r="U55" s="153" t="s">
        <v>519</v>
      </c>
      <c r="V55" s="153" t="s">
        <v>520</v>
      </c>
    </row>
    <row r="56" spans="2:22" ht="16.5" thickBot="1">
      <c r="B56" s="55" t="s">
        <v>502</v>
      </c>
      <c r="C56" s="55" t="s">
        <v>506</v>
      </c>
      <c r="D56" s="55" t="s">
        <v>503</v>
      </c>
      <c r="E56" s="55" t="s">
        <v>21</v>
      </c>
      <c r="F56" s="167"/>
      <c r="G56" s="55" t="s">
        <v>510</v>
      </c>
      <c r="H56" s="55" t="s">
        <v>60</v>
      </c>
      <c r="I56" s="55" t="s">
        <v>512</v>
      </c>
      <c r="J56" s="55" t="s">
        <v>63</v>
      </c>
      <c r="K56" s="55" t="s">
        <v>513</v>
      </c>
      <c r="L56" s="55" t="s">
        <v>65</v>
      </c>
      <c r="M56" s="55" t="s">
        <v>514</v>
      </c>
      <c r="N56" s="55" t="s">
        <v>63</v>
      </c>
      <c r="O56" s="55" t="s">
        <v>513</v>
      </c>
      <c r="P56" s="55" t="s">
        <v>65</v>
      </c>
      <c r="Q56" s="55" t="s">
        <v>516</v>
      </c>
      <c r="R56" s="55" t="s">
        <v>514</v>
      </c>
      <c r="S56" s="167"/>
      <c r="T56" s="167"/>
      <c r="U56" s="153"/>
      <c r="V56" s="153"/>
    </row>
    <row r="57" spans="2:22" ht="48" thickBot="1">
      <c r="B57" s="63">
        <v>1</v>
      </c>
      <c r="C57" s="61" t="s">
        <v>645</v>
      </c>
      <c r="D57" s="5"/>
      <c r="E57" s="5"/>
      <c r="F57" s="5"/>
      <c r="G57" s="5"/>
      <c r="H57" s="5"/>
      <c r="I57" s="5"/>
      <c r="J57" s="5"/>
      <c r="K57" s="5"/>
      <c r="L57" s="5"/>
      <c r="M57" s="5"/>
      <c r="N57" s="5"/>
      <c r="O57" s="5"/>
      <c r="P57" s="5"/>
      <c r="Q57" s="5"/>
      <c r="R57" s="5"/>
      <c r="S57" s="5"/>
      <c r="T57" s="5"/>
      <c r="U57" s="5"/>
      <c r="V57" s="5"/>
    </row>
    <row r="58" spans="2:22" ht="48" thickBot="1">
      <c r="B58" s="63">
        <v>1</v>
      </c>
      <c r="C58" s="61" t="s">
        <v>645</v>
      </c>
      <c r="D58" s="5"/>
      <c r="E58" s="5"/>
      <c r="F58" s="5"/>
      <c r="G58" s="5"/>
      <c r="H58" s="5"/>
      <c r="I58" s="5"/>
      <c r="J58" s="5"/>
      <c r="K58" s="5"/>
      <c r="L58" s="5"/>
      <c r="M58" s="5"/>
      <c r="N58" s="5"/>
      <c r="O58" s="5"/>
      <c r="P58" s="5"/>
      <c r="Q58" s="5"/>
      <c r="R58" s="5"/>
      <c r="S58" s="5"/>
      <c r="T58" s="5"/>
      <c r="U58" s="5"/>
      <c r="V58" s="5"/>
    </row>
    <row r="59" spans="2:22" s="62" customFormat="1" ht="19.5" thickBot="1">
      <c r="B59" s="87"/>
      <c r="C59" s="88"/>
      <c r="D59" s="87"/>
      <c r="E59" s="87"/>
      <c r="F59" s="87"/>
      <c r="G59" s="87"/>
      <c r="H59" s="87"/>
      <c r="I59" s="87"/>
      <c r="J59" s="87"/>
      <c r="K59" s="87"/>
      <c r="L59" s="87"/>
      <c r="M59" s="87"/>
      <c r="N59" s="87"/>
      <c r="O59" s="87"/>
      <c r="P59" s="89" t="s">
        <v>666</v>
      </c>
      <c r="Q59" s="90">
        <f>SUM(Q57:Q58)</f>
        <v>0</v>
      </c>
      <c r="R59" s="87"/>
      <c r="S59" s="87"/>
      <c r="T59" s="87"/>
      <c r="U59" s="87"/>
      <c r="V59" s="87"/>
    </row>
    <row r="60" ht="15">
      <c r="B60" s="65" t="s">
        <v>530</v>
      </c>
    </row>
    <row r="61" ht="16.5" thickBot="1"/>
    <row r="62" spans="2:22" ht="16.5" thickBot="1">
      <c r="B62" s="156" t="s">
        <v>508</v>
      </c>
      <c r="C62" s="157"/>
      <c r="D62" s="157"/>
      <c r="E62" s="158"/>
      <c r="F62" s="159" t="s">
        <v>507</v>
      </c>
      <c r="G62" s="161" t="s">
        <v>509</v>
      </c>
      <c r="H62" s="162"/>
      <c r="I62" s="161" t="s">
        <v>511</v>
      </c>
      <c r="J62" s="163"/>
      <c r="K62" s="163"/>
      <c r="L62" s="163"/>
      <c r="M62" s="163" t="s">
        <v>515</v>
      </c>
      <c r="N62" s="163"/>
      <c r="O62" s="163"/>
      <c r="P62" s="163"/>
      <c r="Q62" s="163"/>
      <c r="R62" s="162"/>
      <c r="S62" s="159" t="s">
        <v>517</v>
      </c>
      <c r="T62" s="159" t="s">
        <v>518</v>
      </c>
      <c r="U62" s="164" t="s">
        <v>519</v>
      </c>
      <c r="V62" s="153" t="s">
        <v>520</v>
      </c>
    </row>
    <row r="63" spans="2:22" ht="16.5" thickBot="1">
      <c r="B63" s="55" t="s">
        <v>502</v>
      </c>
      <c r="C63" s="55" t="s">
        <v>506</v>
      </c>
      <c r="D63" s="55" t="s">
        <v>503</v>
      </c>
      <c r="E63" s="55" t="s">
        <v>21</v>
      </c>
      <c r="F63" s="160"/>
      <c r="G63" s="55" t="s">
        <v>510</v>
      </c>
      <c r="H63" s="55" t="s">
        <v>60</v>
      </c>
      <c r="I63" s="55" t="s">
        <v>512</v>
      </c>
      <c r="J63" s="55" t="s">
        <v>63</v>
      </c>
      <c r="K63" s="55" t="s">
        <v>513</v>
      </c>
      <c r="L63" s="55" t="s">
        <v>65</v>
      </c>
      <c r="M63" s="55" t="s">
        <v>514</v>
      </c>
      <c r="N63" s="55" t="s">
        <v>63</v>
      </c>
      <c r="O63" s="55" t="s">
        <v>513</v>
      </c>
      <c r="P63" s="55" t="s">
        <v>65</v>
      </c>
      <c r="Q63" s="55" t="s">
        <v>516</v>
      </c>
      <c r="R63" s="55" t="s">
        <v>514</v>
      </c>
      <c r="S63" s="160"/>
      <c r="T63" s="160"/>
      <c r="U63" s="165"/>
      <c r="V63" s="153"/>
    </row>
    <row r="64" spans="2:22" ht="48" thickBot="1">
      <c r="B64" s="63">
        <v>2</v>
      </c>
      <c r="C64" s="61" t="s">
        <v>544</v>
      </c>
      <c r="D64" s="5"/>
      <c r="E64" s="5"/>
      <c r="F64" s="5"/>
      <c r="G64" s="5"/>
      <c r="H64" s="5"/>
      <c r="I64" s="5"/>
      <c r="J64" s="5"/>
      <c r="K64" s="5"/>
      <c r="L64" s="5"/>
      <c r="M64" s="5"/>
      <c r="N64" s="5"/>
      <c r="O64" s="5"/>
      <c r="P64" s="5"/>
      <c r="Q64" s="5"/>
      <c r="R64" s="5"/>
      <c r="S64" s="5"/>
      <c r="T64" s="5"/>
      <c r="U64" s="5"/>
      <c r="V64" s="5"/>
    </row>
    <row r="65" spans="2:22" ht="48" thickBot="1">
      <c r="B65" s="63">
        <v>2</v>
      </c>
      <c r="C65" s="61" t="s">
        <v>544</v>
      </c>
      <c r="D65" s="5"/>
      <c r="E65" s="5"/>
      <c r="F65" s="5"/>
      <c r="G65" s="5"/>
      <c r="H65" s="5"/>
      <c r="I65" s="5"/>
      <c r="J65" s="5"/>
      <c r="K65" s="5"/>
      <c r="L65" s="5"/>
      <c r="M65" s="5"/>
      <c r="N65" s="5"/>
      <c r="O65" s="5"/>
      <c r="P65" s="5"/>
      <c r="Q65" s="5"/>
      <c r="R65" s="5"/>
      <c r="S65" s="5"/>
      <c r="T65" s="5"/>
      <c r="U65" s="5"/>
      <c r="V65" s="5"/>
    </row>
    <row r="66" spans="2:22" s="62" customFormat="1" ht="19.5" thickBot="1">
      <c r="B66" s="87"/>
      <c r="C66" s="88"/>
      <c r="D66" s="87"/>
      <c r="E66" s="87"/>
      <c r="F66" s="87"/>
      <c r="G66" s="87"/>
      <c r="H66" s="87"/>
      <c r="I66" s="87"/>
      <c r="J66" s="87"/>
      <c r="K66" s="87"/>
      <c r="L66" s="87"/>
      <c r="M66" s="87"/>
      <c r="N66" s="87"/>
      <c r="O66" s="87"/>
      <c r="P66" s="89" t="s">
        <v>666</v>
      </c>
      <c r="Q66" s="90">
        <f>SUM(Q64:Q65)</f>
        <v>0</v>
      </c>
      <c r="R66" s="87"/>
      <c r="S66" s="87"/>
      <c r="T66" s="87"/>
      <c r="U66" s="87"/>
      <c r="V66" s="87"/>
    </row>
    <row r="67" ht="15">
      <c r="B67" s="65" t="s">
        <v>530</v>
      </c>
    </row>
    <row r="68" ht="16.5" thickBot="1"/>
    <row r="69" spans="2:22" ht="16.5" thickBot="1">
      <c r="B69" s="156" t="s">
        <v>508</v>
      </c>
      <c r="C69" s="157"/>
      <c r="D69" s="157"/>
      <c r="E69" s="158"/>
      <c r="F69" s="159" t="s">
        <v>507</v>
      </c>
      <c r="G69" s="161" t="s">
        <v>509</v>
      </c>
      <c r="H69" s="162"/>
      <c r="I69" s="161" t="s">
        <v>511</v>
      </c>
      <c r="J69" s="163"/>
      <c r="K69" s="163"/>
      <c r="L69" s="163"/>
      <c r="M69" s="163" t="s">
        <v>515</v>
      </c>
      <c r="N69" s="163"/>
      <c r="O69" s="163"/>
      <c r="P69" s="163"/>
      <c r="Q69" s="163"/>
      <c r="R69" s="162"/>
      <c r="S69" s="159" t="s">
        <v>517</v>
      </c>
      <c r="T69" s="159" t="s">
        <v>518</v>
      </c>
      <c r="U69" s="164" t="s">
        <v>519</v>
      </c>
      <c r="V69" s="153" t="s">
        <v>520</v>
      </c>
    </row>
    <row r="70" spans="2:22" ht="16.5" thickBot="1">
      <c r="B70" s="55" t="s">
        <v>502</v>
      </c>
      <c r="C70" s="55" t="s">
        <v>506</v>
      </c>
      <c r="D70" s="55" t="s">
        <v>503</v>
      </c>
      <c r="E70" s="55" t="s">
        <v>21</v>
      </c>
      <c r="F70" s="160"/>
      <c r="G70" s="55" t="s">
        <v>510</v>
      </c>
      <c r="H70" s="55" t="s">
        <v>60</v>
      </c>
      <c r="I70" s="55" t="s">
        <v>512</v>
      </c>
      <c r="J70" s="55" t="s">
        <v>63</v>
      </c>
      <c r="K70" s="55" t="s">
        <v>513</v>
      </c>
      <c r="L70" s="55" t="s">
        <v>65</v>
      </c>
      <c r="M70" s="55" t="s">
        <v>514</v>
      </c>
      <c r="N70" s="55" t="s">
        <v>63</v>
      </c>
      <c r="O70" s="55" t="s">
        <v>513</v>
      </c>
      <c r="P70" s="55" t="s">
        <v>65</v>
      </c>
      <c r="Q70" s="55" t="s">
        <v>516</v>
      </c>
      <c r="R70" s="55" t="s">
        <v>514</v>
      </c>
      <c r="S70" s="160"/>
      <c r="T70" s="160"/>
      <c r="U70" s="165"/>
      <c r="V70" s="153"/>
    </row>
    <row r="71" spans="2:22" ht="79.5" thickBot="1">
      <c r="B71" s="64">
        <v>3</v>
      </c>
      <c r="C71" s="61" t="s">
        <v>541</v>
      </c>
      <c r="D71" s="5"/>
      <c r="E71" s="5"/>
      <c r="F71" s="5"/>
      <c r="G71" s="5"/>
      <c r="H71" s="5"/>
      <c r="I71" s="5"/>
      <c r="J71" s="5"/>
      <c r="K71" s="5"/>
      <c r="L71" s="5"/>
      <c r="M71" s="5"/>
      <c r="N71" s="5"/>
      <c r="O71" s="5"/>
      <c r="P71" s="5"/>
      <c r="Q71" s="5"/>
      <c r="R71" s="5"/>
      <c r="S71" s="5"/>
      <c r="T71" s="5"/>
      <c r="U71" s="5"/>
      <c r="V71" s="5"/>
    </row>
    <row r="72" spans="2:22" ht="79.5" thickBot="1">
      <c r="B72" s="64">
        <v>3</v>
      </c>
      <c r="C72" s="61" t="s">
        <v>541</v>
      </c>
      <c r="D72" s="5"/>
      <c r="E72" s="5"/>
      <c r="F72" s="5"/>
      <c r="G72" s="5"/>
      <c r="H72" s="5"/>
      <c r="I72" s="5"/>
      <c r="J72" s="5"/>
      <c r="K72" s="5"/>
      <c r="L72" s="5"/>
      <c r="M72" s="5"/>
      <c r="N72" s="5"/>
      <c r="O72" s="5"/>
      <c r="P72" s="5"/>
      <c r="Q72" s="5"/>
      <c r="R72" s="5"/>
      <c r="S72" s="5"/>
      <c r="T72" s="5"/>
      <c r="U72" s="5"/>
      <c r="V72" s="5"/>
    </row>
    <row r="73" spans="2:22" s="62" customFormat="1" ht="19.5" thickBot="1">
      <c r="B73" s="87"/>
      <c r="C73" s="88"/>
      <c r="D73" s="87"/>
      <c r="E73" s="87"/>
      <c r="F73" s="87"/>
      <c r="G73" s="87"/>
      <c r="H73" s="87"/>
      <c r="I73" s="87"/>
      <c r="J73" s="87"/>
      <c r="K73" s="87"/>
      <c r="L73" s="87"/>
      <c r="M73" s="87"/>
      <c r="N73" s="87"/>
      <c r="O73" s="87"/>
      <c r="P73" s="89" t="s">
        <v>666</v>
      </c>
      <c r="Q73" s="90">
        <f>SUM(Q71:Q72)</f>
        <v>0</v>
      </c>
      <c r="R73" s="87"/>
      <c r="S73" s="87"/>
      <c r="T73" s="87"/>
      <c r="U73" s="87"/>
      <c r="V73" s="87"/>
    </row>
    <row r="74" ht="15.75">
      <c r="B74" s="65" t="s">
        <v>530</v>
      </c>
    </row>
    <row r="75" ht="15.75"/>
    <row r="76" ht="15.75"/>
    <row r="77" spans="2:3" ht="15.75">
      <c r="B77" s="54" t="s">
        <v>550</v>
      </c>
      <c r="C77" s="54"/>
    </row>
    <row r="78" ht="16.5" thickBot="1"/>
    <row r="79" spans="2:22" ht="16.5" thickBot="1">
      <c r="B79" s="153" t="s">
        <v>508</v>
      </c>
      <c r="C79" s="153"/>
      <c r="D79" s="153"/>
      <c r="E79" s="153"/>
      <c r="F79" s="167" t="s">
        <v>507</v>
      </c>
      <c r="G79" s="153" t="s">
        <v>509</v>
      </c>
      <c r="H79" s="153"/>
      <c r="I79" s="161" t="s">
        <v>511</v>
      </c>
      <c r="J79" s="163"/>
      <c r="K79" s="163"/>
      <c r="L79" s="163"/>
      <c r="M79" s="162"/>
      <c r="N79" s="161" t="s">
        <v>515</v>
      </c>
      <c r="O79" s="163"/>
      <c r="P79" s="163"/>
      <c r="Q79" s="163"/>
      <c r="R79" s="162"/>
      <c r="S79" s="167" t="s">
        <v>517</v>
      </c>
      <c r="T79" s="167" t="s">
        <v>518</v>
      </c>
      <c r="U79" s="153" t="s">
        <v>519</v>
      </c>
      <c r="V79" s="153" t="s">
        <v>520</v>
      </c>
    </row>
    <row r="80" spans="2:22" ht="16.5" thickBot="1">
      <c r="B80" s="55" t="s">
        <v>502</v>
      </c>
      <c r="C80" s="55" t="s">
        <v>506</v>
      </c>
      <c r="D80" s="55" t="s">
        <v>503</v>
      </c>
      <c r="E80" s="55" t="s">
        <v>21</v>
      </c>
      <c r="F80" s="167"/>
      <c r="G80" s="55" t="s">
        <v>510</v>
      </c>
      <c r="H80" s="55" t="s">
        <v>60</v>
      </c>
      <c r="I80" s="55" t="s">
        <v>512</v>
      </c>
      <c r="J80" s="55" t="s">
        <v>63</v>
      </c>
      <c r="K80" s="55" t="s">
        <v>513</v>
      </c>
      <c r="L80" s="55" t="s">
        <v>65</v>
      </c>
      <c r="M80" s="55" t="s">
        <v>514</v>
      </c>
      <c r="N80" s="55" t="s">
        <v>63</v>
      </c>
      <c r="O80" s="55" t="s">
        <v>513</v>
      </c>
      <c r="P80" s="55" t="s">
        <v>65</v>
      </c>
      <c r="Q80" s="55" t="s">
        <v>516</v>
      </c>
      <c r="R80" s="55" t="s">
        <v>514</v>
      </c>
      <c r="S80" s="167"/>
      <c r="T80" s="167"/>
      <c r="U80" s="153"/>
      <c r="V80" s="153"/>
    </row>
    <row r="81" spans="2:22" ht="48" thickBot="1">
      <c r="B81" s="63">
        <v>1</v>
      </c>
      <c r="C81" s="61" t="s">
        <v>646</v>
      </c>
      <c r="D81" s="5"/>
      <c r="E81" s="5"/>
      <c r="F81" s="5"/>
      <c r="G81" s="5"/>
      <c r="H81" s="5"/>
      <c r="I81" s="5"/>
      <c r="J81" s="5"/>
      <c r="K81" s="5"/>
      <c r="L81" s="5"/>
      <c r="M81" s="5"/>
      <c r="N81" s="5"/>
      <c r="O81" s="5"/>
      <c r="P81" s="5"/>
      <c r="Q81" s="5"/>
      <c r="R81" s="5"/>
      <c r="S81" s="5"/>
      <c r="T81" s="5"/>
      <c r="U81" s="5"/>
      <c r="V81" s="5"/>
    </row>
    <row r="82" spans="2:22" ht="48" thickBot="1">
      <c r="B82" s="63">
        <v>1</v>
      </c>
      <c r="C82" s="61" t="s">
        <v>646</v>
      </c>
      <c r="D82" s="5"/>
      <c r="E82" s="5"/>
      <c r="F82" s="5"/>
      <c r="G82" s="5"/>
      <c r="H82" s="5"/>
      <c r="I82" s="5"/>
      <c r="J82" s="5"/>
      <c r="K82" s="5"/>
      <c r="L82" s="5"/>
      <c r="M82" s="5"/>
      <c r="N82" s="5"/>
      <c r="O82" s="5"/>
      <c r="P82" s="5"/>
      <c r="Q82" s="5"/>
      <c r="R82" s="5"/>
      <c r="S82" s="5"/>
      <c r="T82" s="5"/>
      <c r="U82" s="5"/>
      <c r="V82" s="5"/>
    </row>
    <row r="83" spans="2:22" s="62" customFormat="1" ht="19.5" thickBot="1">
      <c r="B83" s="87"/>
      <c r="C83" s="88"/>
      <c r="D83" s="87"/>
      <c r="E83" s="87"/>
      <c r="F83" s="87"/>
      <c r="G83" s="87"/>
      <c r="H83" s="87"/>
      <c r="I83" s="87"/>
      <c r="J83" s="87"/>
      <c r="K83" s="87"/>
      <c r="L83" s="87"/>
      <c r="M83" s="87"/>
      <c r="N83" s="87"/>
      <c r="O83" s="87"/>
      <c r="P83" s="89" t="s">
        <v>666</v>
      </c>
      <c r="Q83" s="90">
        <f>SUM(Q81:Q82)</f>
        <v>0</v>
      </c>
      <c r="R83" s="87"/>
      <c r="S83" s="87"/>
      <c r="T83" s="87"/>
      <c r="U83" s="87"/>
      <c r="V83" s="87"/>
    </row>
    <row r="84" ht="15">
      <c r="B84" s="65" t="s">
        <v>530</v>
      </c>
    </row>
    <row r="85" ht="16.5" thickBot="1"/>
    <row r="86" spans="2:22" ht="16.5" thickBot="1">
      <c r="B86" s="156" t="s">
        <v>508</v>
      </c>
      <c r="C86" s="157"/>
      <c r="D86" s="157"/>
      <c r="E86" s="158"/>
      <c r="F86" s="159" t="s">
        <v>507</v>
      </c>
      <c r="G86" s="161" t="s">
        <v>509</v>
      </c>
      <c r="H86" s="162"/>
      <c r="I86" s="161" t="s">
        <v>511</v>
      </c>
      <c r="J86" s="163"/>
      <c r="K86" s="163"/>
      <c r="L86" s="163"/>
      <c r="M86" s="163" t="s">
        <v>515</v>
      </c>
      <c r="N86" s="163"/>
      <c r="O86" s="163"/>
      <c r="P86" s="163"/>
      <c r="Q86" s="163"/>
      <c r="R86" s="162"/>
      <c r="S86" s="159" t="s">
        <v>517</v>
      </c>
      <c r="T86" s="159" t="s">
        <v>518</v>
      </c>
      <c r="U86" s="164" t="s">
        <v>519</v>
      </c>
      <c r="V86" s="153" t="s">
        <v>520</v>
      </c>
    </row>
    <row r="87" spans="2:22" ht="16.5" thickBot="1">
      <c r="B87" s="55" t="s">
        <v>502</v>
      </c>
      <c r="C87" s="55" t="s">
        <v>506</v>
      </c>
      <c r="D87" s="55" t="s">
        <v>503</v>
      </c>
      <c r="E87" s="55" t="s">
        <v>21</v>
      </c>
      <c r="F87" s="160"/>
      <c r="G87" s="55" t="s">
        <v>510</v>
      </c>
      <c r="H87" s="55" t="s">
        <v>60</v>
      </c>
      <c r="I87" s="55" t="s">
        <v>512</v>
      </c>
      <c r="J87" s="55" t="s">
        <v>63</v>
      </c>
      <c r="K87" s="55" t="s">
        <v>513</v>
      </c>
      <c r="L87" s="55" t="s">
        <v>65</v>
      </c>
      <c r="M87" s="55" t="s">
        <v>514</v>
      </c>
      <c r="N87" s="55" t="s">
        <v>63</v>
      </c>
      <c r="O87" s="55" t="s">
        <v>513</v>
      </c>
      <c r="P87" s="55" t="s">
        <v>65</v>
      </c>
      <c r="Q87" s="55" t="s">
        <v>516</v>
      </c>
      <c r="R87" s="55" t="s">
        <v>514</v>
      </c>
      <c r="S87" s="160"/>
      <c r="T87" s="160"/>
      <c r="U87" s="165"/>
      <c r="V87" s="153"/>
    </row>
    <row r="88" spans="2:22" ht="48" thickBot="1">
      <c r="B88" s="63">
        <v>2</v>
      </c>
      <c r="C88" s="61" t="s">
        <v>545</v>
      </c>
      <c r="D88" s="5"/>
      <c r="E88" s="5"/>
      <c r="F88" s="5"/>
      <c r="G88" s="5"/>
      <c r="H88" s="5"/>
      <c r="I88" s="5"/>
      <c r="J88" s="5"/>
      <c r="K88" s="5"/>
      <c r="L88" s="5"/>
      <c r="M88" s="5"/>
      <c r="N88" s="5"/>
      <c r="O88" s="5"/>
      <c r="P88" s="5"/>
      <c r="Q88" s="5"/>
      <c r="R88" s="5"/>
      <c r="S88" s="5"/>
      <c r="T88" s="5"/>
      <c r="U88" s="5"/>
      <c r="V88" s="5"/>
    </row>
    <row r="89" spans="2:22" ht="48" thickBot="1">
      <c r="B89" s="63">
        <v>2</v>
      </c>
      <c r="C89" s="61" t="s">
        <v>545</v>
      </c>
      <c r="D89" s="5"/>
      <c r="E89" s="5"/>
      <c r="F89" s="5"/>
      <c r="G89" s="5"/>
      <c r="H89" s="5"/>
      <c r="I89" s="5"/>
      <c r="J89" s="5"/>
      <c r="K89" s="5"/>
      <c r="L89" s="5"/>
      <c r="M89" s="5"/>
      <c r="N89" s="5"/>
      <c r="O89" s="5"/>
      <c r="P89" s="5"/>
      <c r="Q89" s="5"/>
      <c r="R89" s="5"/>
      <c r="S89" s="5"/>
      <c r="T89" s="5"/>
      <c r="U89" s="5"/>
      <c r="V89" s="5"/>
    </row>
    <row r="90" spans="2:22" s="62" customFormat="1" ht="19.5" thickBot="1">
      <c r="B90" s="87"/>
      <c r="C90" s="88"/>
      <c r="D90" s="87"/>
      <c r="E90" s="87"/>
      <c r="F90" s="87"/>
      <c r="G90" s="87"/>
      <c r="H90" s="87"/>
      <c r="I90" s="87"/>
      <c r="J90" s="87"/>
      <c r="K90" s="87"/>
      <c r="L90" s="87"/>
      <c r="M90" s="87"/>
      <c r="N90" s="87"/>
      <c r="O90" s="87"/>
      <c r="P90" s="89" t="s">
        <v>666</v>
      </c>
      <c r="Q90" s="90">
        <f>SUM(Q88:Q89)</f>
        <v>0</v>
      </c>
      <c r="R90" s="87"/>
      <c r="S90" s="87"/>
      <c r="T90" s="87"/>
      <c r="U90" s="87"/>
      <c r="V90" s="87"/>
    </row>
    <row r="91" ht="15">
      <c r="B91" s="65" t="s">
        <v>530</v>
      </c>
    </row>
    <row r="92" ht="16.5" thickBot="1"/>
    <row r="93" spans="2:22" ht="16.5" thickBot="1">
      <c r="B93" s="156" t="s">
        <v>508</v>
      </c>
      <c r="C93" s="157"/>
      <c r="D93" s="157"/>
      <c r="E93" s="158"/>
      <c r="F93" s="159" t="s">
        <v>507</v>
      </c>
      <c r="G93" s="161" t="s">
        <v>509</v>
      </c>
      <c r="H93" s="162"/>
      <c r="I93" s="161" t="s">
        <v>511</v>
      </c>
      <c r="J93" s="163"/>
      <c r="K93" s="163"/>
      <c r="L93" s="163"/>
      <c r="M93" s="163" t="s">
        <v>515</v>
      </c>
      <c r="N93" s="163"/>
      <c r="O93" s="163"/>
      <c r="P93" s="163"/>
      <c r="Q93" s="163"/>
      <c r="R93" s="162"/>
      <c r="S93" s="159" t="s">
        <v>517</v>
      </c>
      <c r="T93" s="159" t="s">
        <v>518</v>
      </c>
      <c r="U93" s="164" t="s">
        <v>519</v>
      </c>
      <c r="V93" s="153" t="s">
        <v>520</v>
      </c>
    </row>
    <row r="94" spans="2:22" ht="16.5" thickBot="1">
      <c r="B94" s="55" t="s">
        <v>502</v>
      </c>
      <c r="C94" s="55" t="s">
        <v>506</v>
      </c>
      <c r="D94" s="55" t="s">
        <v>503</v>
      </c>
      <c r="E94" s="55" t="s">
        <v>21</v>
      </c>
      <c r="F94" s="160"/>
      <c r="G94" s="55" t="s">
        <v>510</v>
      </c>
      <c r="H94" s="55" t="s">
        <v>60</v>
      </c>
      <c r="I94" s="55" t="s">
        <v>512</v>
      </c>
      <c r="J94" s="55" t="s">
        <v>63</v>
      </c>
      <c r="K94" s="55" t="s">
        <v>513</v>
      </c>
      <c r="L94" s="55" t="s">
        <v>65</v>
      </c>
      <c r="M94" s="55" t="s">
        <v>514</v>
      </c>
      <c r="N94" s="55" t="s">
        <v>63</v>
      </c>
      <c r="O94" s="55" t="s">
        <v>513</v>
      </c>
      <c r="P94" s="55" t="s">
        <v>65</v>
      </c>
      <c r="Q94" s="55" t="s">
        <v>516</v>
      </c>
      <c r="R94" s="55" t="s">
        <v>514</v>
      </c>
      <c r="S94" s="160"/>
      <c r="T94" s="160"/>
      <c r="U94" s="165"/>
      <c r="V94" s="153"/>
    </row>
    <row r="95" spans="2:22" ht="79.5" thickBot="1">
      <c r="B95" s="64">
        <v>3</v>
      </c>
      <c r="C95" s="61" t="s">
        <v>541</v>
      </c>
      <c r="D95" s="5"/>
      <c r="E95" s="5"/>
      <c r="F95" s="5"/>
      <c r="G95" s="5"/>
      <c r="H95" s="5"/>
      <c r="I95" s="5"/>
      <c r="J95" s="5"/>
      <c r="K95" s="5"/>
      <c r="L95" s="5"/>
      <c r="M95" s="5"/>
      <c r="N95" s="5"/>
      <c r="O95" s="5"/>
      <c r="P95" s="5"/>
      <c r="Q95" s="5"/>
      <c r="R95" s="5"/>
      <c r="S95" s="5"/>
      <c r="T95" s="5"/>
      <c r="U95" s="5"/>
      <c r="V95" s="5"/>
    </row>
    <row r="96" spans="2:22" ht="79.5" thickBot="1">
      <c r="B96" s="64">
        <v>3</v>
      </c>
      <c r="C96" s="61" t="s">
        <v>541</v>
      </c>
      <c r="D96" s="5"/>
      <c r="E96" s="5"/>
      <c r="F96" s="5"/>
      <c r="G96" s="5"/>
      <c r="H96" s="5"/>
      <c r="I96" s="5"/>
      <c r="J96" s="5"/>
      <c r="K96" s="5"/>
      <c r="L96" s="5"/>
      <c r="M96" s="5"/>
      <c r="N96" s="5"/>
      <c r="O96" s="5"/>
      <c r="P96" s="5"/>
      <c r="Q96" s="5"/>
      <c r="R96" s="5"/>
      <c r="S96" s="5"/>
      <c r="T96" s="5"/>
      <c r="U96" s="5"/>
      <c r="V96" s="5"/>
    </row>
    <row r="97" spans="2:22" s="62" customFormat="1" ht="19.5" thickBot="1">
      <c r="B97" s="87"/>
      <c r="C97" s="88"/>
      <c r="D97" s="87"/>
      <c r="E97" s="87"/>
      <c r="F97" s="87"/>
      <c r="G97" s="87"/>
      <c r="H97" s="87"/>
      <c r="I97" s="87"/>
      <c r="J97" s="87"/>
      <c r="K97" s="87"/>
      <c r="L97" s="87"/>
      <c r="M97" s="87"/>
      <c r="N97" s="87"/>
      <c r="O97" s="87"/>
      <c r="P97" s="89" t="s">
        <v>666</v>
      </c>
      <c r="Q97" s="90">
        <f>SUM(Q95:Q96)</f>
        <v>0</v>
      </c>
      <c r="R97" s="87"/>
      <c r="S97" s="87"/>
      <c r="T97" s="87"/>
      <c r="U97" s="87"/>
      <c r="V97" s="87"/>
    </row>
    <row r="98" ht="15">
      <c r="B98" s="65" t="s">
        <v>530</v>
      </c>
    </row>
    <row r="101" spans="2:3" ht="15">
      <c r="B101" s="54" t="s">
        <v>551</v>
      </c>
      <c r="C101" s="54"/>
    </row>
    <row r="102" ht="16.5" thickBot="1"/>
    <row r="103" spans="2:22" ht="16.5" thickBot="1">
      <c r="B103" s="153" t="s">
        <v>508</v>
      </c>
      <c r="C103" s="153"/>
      <c r="D103" s="153"/>
      <c r="E103" s="153"/>
      <c r="F103" s="167" t="s">
        <v>507</v>
      </c>
      <c r="G103" s="153" t="s">
        <v>509</v>
      </c>
      <c r="H103" s="153"/>
      <c r="I103" s="161" t="s">
        <v>511</v>
      </c>
      <c r="J103" s="163"/>
      <c r="K103" s="163"/>
      <c r="L103" s="163"/>
      <c r="M103" s="162"/>
      <c r="N103" s="161" t="s">
        <v>515</v>
      </c>
      <c r="O103" s="163"/>
      <c r="P103" s="163"/>
      <c r="Q103" s="163"/>
      <c r="R103" s="162"/>
      <c r="S103" s="167" t="s">
        <v>517</v>
      </c>
      <c r="T103" s="167" t="s">
        <v>518</v>
      </c>
      <c r="U103" s="153" t="s">
        <v>519</v>
      </c>
      <c r="V103" s="153" t="s">
        <v>520</v>
      </c>
    </row>
    <row r="104" spans="2:22" ht="16.5" thickBot="1">
      <c r="B104" s="55" t="s">
        <v>502</v>
      </c>
      <c r="C104" s="55" t="s">
        <v>506</v>
      </c>
      <c r="D104" s="55" t="s">
        <v>503</v>
      </c>
      <c r="E104" s="55" t="s">
        <v>21</v>
      </c>
      <c r="F104" s="167"/>
      <c r="G104" s="55" t="s">
        <v>510</v>
      </c>
      <c r="H104" s="55" t="s">
        <v>60</v>
      </c>
      <c r="I104" s="55" t="s">
        <v>512</v>
      </c>
      <c r="J104" s="55" t="s">
        <v>63</v>
      </c>
      <c r="K104" s="55" t="s">
        <v>513</v>
      </c>
      <c r="L104" s="55" t="s">
        <v>65</v>
      </c>
      <c r="M104" s="55" t="s">
        <v>514</v>
      </c>
      <c r="N104" s="55" t="s">
        <v>63</v>
      </c>
      <c r="O104" s="55" t="s">
        <v>513</v>
      </c>
      <c r="P104" s="55" t="s">
        <v>65</v>
      </c>
      <c r="Q104" s="55" t="s">
        <v>516</v>
      </c>
      <c r="R104" s="55" t="s">
        <v>514</v>
      </c>
      <c r="S104" s="167"/>
      <c r="T104" s="167"/>
      <c r="U104" s="153"/>
      <c r="V104" s="153"/>
    </row>
    <row r="105" spans="2:22" ht="48" thickBot="1">
      <c r="B105" s="63">
        <v>1</v>
      </c>
      <c r="C105" s="61" t="s">
        <v>647</v>
      </c>
      <c r="D105" s="5"/>
      <c r="E105" s="5"/>
      <c r="F105" s="5"/>
      <c r="G105" s="5"/>
      <c r="H105" s="5"/>
      <c r="I105" s="5"/>
      <c r="J105" s="5"/>
      <c r="K105" s="5"/>
      <c r="L105" s="5"/>
      <c r="M105" s="5"/>
      <c r="N105" s="5"/>
      <c r="O105" s="5"/>
      <c r="P105" s="5"/>
      <c r="Q105" s="5"/>
      <c r="R105" s="5"/>
      <c r="S105" s="5"/>
      <c r="T105" s="5"/>
      <c r="U105" s="5"/>
      <c r="V105" s="5"/>
    </row>
    <row r="106" spans="2:22" ht="48" thickBot="1">
      <c r="B106" s="63">
        <v>1</v>
      </c>
      <c r="C106" s="61" t="s">
        <v>647</v>
      </c>
      <c r="D106" s="5"/>
      <c r="E106" s="5"/>
      <c r="F106" s="5"/>
      <c r="G106" s="5"/>
      <c r="H106" s="5"/>
      <c r="I106" s="5"/>
      <c r="J106" s="5"/>
      <c r="K106" s="5"/>
      <c r="L106" s="5"/>
      <c r="M106" s="5"/>
      <c r="N106" s="5"/>
      <c r="O106" s="5"/>
      <c r="P106" s="5"/>
      <c r="Q106" s="5"/>
      <c r="R106" s="5"/>
      <c r="S106" s="5"/>
      <c r="T106" s="5"/>
      <c r="U106" s="5"/>
      <c r="V106" s="5"/>
    </row>
    <row r="107" spans="2:22" s="62" customFormat="1" ht="19.5" thickBot="1">
      <c r="B107" s="87"/>
      <c r="C107" s="88"/>
      <c r="D107" s="87"/>
      <c r="E107" s="87"/>
      <c r="F107" s="87"/>
      <c r="G107" s="87"/>
      <c r="H107" s="87"/>
      <c r="I107" s="87"/>
      <c r="J107" s="87"/>
      <c r="K107" s="87"/>
      <c r="L107" s="87"/>
      <c r="M107" s="87"/>
      <c r="N107" s="87"/>
      <c r="O107" s="87"/>
      <c r="P107" s="89" t="s">
        <v>666</v>
      </c>
      <c r="Q107" s="90">
        <f>SUM(Q105:Q106)</f>
        <v>0</v>
      </c>
      <c r="R107" s="87"/>
      <c r="S107" s="87"/>
      <c r="T107" s="87"/>
      <c r="U107" s="87"/>
      <c r="V107" s="87"/>
    </row>
    <row r="108" ht="15">
      <c r="B108" s="65" t="s">
        <v>530</v>
      </c>
    </row>
    <row r="109" ht="16.5" thickBot="1"/>
    <row r="110" spans="2:22" ht="16.5" thickBot="1">
      <c r="B110" s="156" t="s">
        <v>508</v>
      </c>
      <c r="C110" s="157"/>
      <c r="D110" s="157"/>
      <c r="E110" s="158"/>
      <c r="F110" s="159" t="s">
        <v>507</v>
      </c>
      <c r="G110" s="161" t="s">
        <v>509</v>
      </c>
      <c r="H110" s="162"/>
      <c r="I110" s="161" t="s">
        <v>511</v>
      </c>
      <c r="J110" s="163"/>
      <c r="K110" s="163"/>
      <c r="L110" s="163"/>
      <c r="M110" s="163" t="s">
        <v>515</v>
      </c>
      <c r="N110" s="163"/>
      <c r="O110" s="163"/>
      <c r="P110" s="163"/>
      <c r="Q110" s="163"/>
      <c r="R110" s="162"/>
      <c r="S110" s="159" t="s">
        <v>517</v>
      </c>
      <c r="T110" s="159" t="s">
        <v>518</v>
      </c>
      <c r="U110" s="164" t="s">
        <v>519</v>
      </c>
      <c r="V110" s="153" t="s">
        <v>520</v>
      </c>
    </row>
    <row r="111" spans="2:22" ht="16.5" thickBot="1">
      <c r="B111" s="55" t="s">
        <v>502</v>
      </c>
      <c r="C111" s="55" t="s">
        <v>506</v>
      </c>
      <c r="D111" s="55" t="s">
        <v>503</v>
      </c>
      <c r="E111" s="55" t="s">
        <v>21</v>
      </c>
      <c r="F111" s="160"/>
      <c r="G111" s="55" t="s">
        <v>510</v>
      </c>
      <c r="H111" s="55" t="s">
        <v>60</v>
      </c>
      <c r="I111" s="55" t="s">
        <v>512</v>
      </c>
      <c r="J111" s="55" t="s">
        <v>63</v>
      </c>
      <c r="K111" s="55" t="s">
        <v>513</v>
      </c>
      <c r="L111" s="55" t="s">
        <v>65</v>
      </c>
      <c r="M111" s="55" t="s">
        <v>514</v>
      </c>
      <c r="N111" s="55" t="s">
        <v>63</v>
      </c>
      <c r="O111" s="55" t="s">
        <v>513</v>
      </c>
      <c r="P111" s="55" t="s">
        <v>65</v>
      </c>
      <c r="Q111" s="55" t="s">
        <v>516</v>
      </c>
      <c r="R111" s="55" t="s">
        <v>514</v>
      </c>
      <c r="S111" s="160"/>
      <c r="T111" s="160"/>
      <c r="U111" s="165"/>
      <c r="V111" s="153"/>
    </row>
    <row r="112" spans="2:22" ht="48" thickBot="1">
      <c r="B112" s="63">
        <v>2</v>
      </c>
      <c r="C112" s="61" t="s">
        <v>552</v>
      </c>
      <c r="D112" s="5"/>
      <c r="E112" s="5"/>
      <c r="F112" s="5"/>
      <c r="G112" s="5"/>
      <c r="H112" s="5"/>
      <c r="I112" s="5"/>
      <c r="J112" s="5"/>
      <c r="K112" s="5"/>
      <c r="L112" s="5"/>
      <c r="M112" s="5"/>
      <c r="N112" s="5"/>
      <c r="O112" s="5"/>
      <c r="P112" s="5"/>
      <c r="Q112" s="5"/>
      <c r="R112" s="5"/>
      <c r="S112" s="5"/>
      <c r="T112" s="5"/>
      <c r="U112" s="5"/>
      <c r="V112" s="5"/>
    </row>
    <row r="113" spans="2:22" ht="48" thickBot="1">
      <c r="B113" s="63">
        <v>2</v>
      </c>
      <c r="C113" s="61" t="s">
        <v>552</v>
      </c>
      <c r="D113" s="5"/>
      <c r="E113" s="5"/>
      <c r="F113" s="5"/>
      <c r="G113" s="5"/>
      <c r="H113" s="5"/>
      <c r="I113" s="5"/>
      <c r="J113" s="5"/>
      <c r="K113" s="5"/>
      <c r="L113" s="5"/>
      <c r="M113" s="5"/>
      <c r="N113" s="5"/>
      <c r="O113" s="5"/>
      <c r="P113" s="5"/>
      <c r="Q113" s="5"/>
      <c r="R113" s="5"/>
      <c r="S113" s="5"/>
      <c r="T113" s="5"/>
      <c r="U113" s="5"/>
      <c r="V113" s="5"/>
    </row>
    <row r="114" spans="2:22" s="62" customFormat="1" ht="19.5" thickBot="1">
      <c r="B114" s="87"/>
      <c r="C114" s="88"/>
      <c r="D114" s="87"/>
      <c r="E114" s="87"/>
      <c r="F114" s="87"/>
      <c r="G114" s="87"/>
      <c r="H114" s="87"/>
      <c r="I114" s="87"/>
      <c r="J114" s="87"/>
      <c r="K114" s="87"/>
      <c r="L114" s="87"/>
      <c r="M114" s="87"/>
      <c r="N114" s="87"/>
      <c r="O114" s="87"/>
      <c r="P114" s="89" t="s">
        <v>666</v>
      </c>
      <c r="Q114" s="90">
        <f>SUM(Q112:Q113)</f>
        <v>0</v>
      </c>
      <c r="R114" s="87"/>
      <c r="S114" s="87"/>
      <c r="T114" s="87"/>
      <c r="U114" s="87"/>
      <c r="V114" s="87"/>
    </row>
    <row r="115" ht="15">
      <c r="B115" s="65" t="s">
        <v>530</v>
      </c>
    </row>
    <row r="116" ht="16.5" thickBot="1"/>
    <row r="117" spans="2:22" ht="16.5" thickBot="1">
      <c r="B117" s="156" t="s">
        <v>508</v>
      </c>
      <c r="C117" s="157"/>
      <c r="D117" s="157"/>
      <c r="E117" s="158"/>
      <c r="F117" s="159" t="s">
        <v>507</v>
      </c>
      <c r="G117" s="161" t="s">
        <v>509</v>
      </c>
      <c r="H117" s="162"/>
      <c r="I117" s="161" t="s">
        <v>511</v>
      </c>
      <c r="J117" s="163"/>
      <c r="K117" s="163"/>
      <c r="L117" s="163"/>
      <c r="M117" s="163" t="s">
        <v>515</v>
      </c>
      <c r="N117" s="163"/>
      <c r="O117" s="163"/>
      <c r="P117" s="163"/>
      <c r="Q117" s="163"/>
      <c r="R117" s="162"/>
      <c r="S117" s="159" t="s">
        <v>517</v>
      </c>
      <c r="T117" s="159" t="s">
        <v>518</v>
      </c>
      <c r="U117" s="164" t="s">
        <v>519</v>
      </c>
      <c r="V117" s="153" t="s">
        <v>520</v>
      </c>
    </row>
    <row r="118" spans="2:22" ht="16.5" thickBot="1">
      <c r="B118" s="55" t="s">
        <v>502</v>
      </c>
      <c r="C118" s="55" t="s">
        <v>506</v>
      </c>
      <c r="D118" s="55" t="s">
        <v>503</v>
      </c>
      <c r="E118" s="55" t="s">
        <v>21</v>
      </c>
      <c r="F118" s="160"/>
      <c r="G118" s="55" t="s">
        <v>510</v>
      </c>
      <c r="H118" s="55" t="s">
        <v>60</v>
      </c>
      <c r="I118" s="55" t="s">
        <v>512</v>
      </c>
      <c r="J118" s="55" t="s">
        <v>63</v>
      </c>
      <c r="K118" s="55" t="s">
        <v>513</v>
      </c>
      <c r="L118" s="55" t="s">
        <v>65</v>
      </c>
      <c r="M118" s="55" t="s">
        <v>514</v>
      </c>
      <c r="N118" s="55" t="s">
        <v>63</v>
      </c>
      <c r="O118" s="55" t="s">
        <v>513</v>
      </c>
      <c r="P118" s="55" t="s">
        <v>65</v>
      </c>
      <c r="Q118" s="55" t="s">
        <v>516</v>
      </c>
      <c r="R118" s="55" t="s">
        <v>514</v>
      </c>
      <c r="S118" s="160"/>
      <c r="T118" s="160"/>
      <c r="U118" s="165"/>
      <c r="V118" s="153"/>
    </row>
    <row r="119" spans="2:22" ht="79.5" thickBot="1">
      <c r="B119" s="64">
        <v>3</v>
      </c>
      <c r="C119" s="61" t="s">
        <v>541</v>
      </c>
      <c r="D119" s="5"/>
      <c r="E119" s="5"/>
      <c r="F119" s="5"/>
      <c r="G119" s="5"/>
      <c r="H119" s="5"/>
      <c r="I119" s="5"/>
      <c r="J119" s="5"/>
      <c r="K119" s="5"/>
      <c r="L119" s="5"/>
      <c r="M119" s="5"/>
      <c r="N119" s="5"/>
      <c r="O119" s="5"/>
      <c r="P119" s="5"/>
      <c r="Q119" s="5"/>
      <c r="R119" s="5"/>
      <c r="S119" s="5"/>
      <c r="T119" s="5"/>
      <c r="U119" s="5"/>
      <c r="V119" s="5"/>
    </row>
    <row r="120" spans="2:22" ht="79.5" thickBot="1">
      <c r="B120" s="64">
        <v>3</v>
      </c>
      <c r="C120" s="61" t="s">
        <v>541</v>
      </c>
      <c r="D120" s="5"/>
      <c r="E120" s="5"/>
      <c r="F120" s="5"/>
      <c r="G120" s="5"/>
      <c r="H120" s="5"/>
      <c r="I120" s="5"/>
      <c r="J120" s="5"/>
      <c r="K120" s="5"/>
      <c r="L120" s="5"/>
      <c r="M120" s="5"/>
      <c r="N120" s="5"/>
      <c r="O120" s="5"/>
      <c r="P120" s="5"/>
      <c r="Q120" s="5"/>
      <c r="R120" s="5"/>
      <c r="S120" s="5"/>
      <c r="T120" s="5"/>
      <c r="U120" s="5"/>
      <c r="V120" s="5"/>
    </row>
    <row r="121" spans="2:22" s="62" customFormat="1" ht="19.5" thickBot="1">
      <c r="B121" s="87"/>
      <c r="C121" s="88"/>
      <c r="D121" s="87"/>
      <c r="E121" s="87"/>
      <c r="F121" s="87"/>
      <c r="G121" s="87"/>
      <c r="H121" s="87"/>
      <c r="I121" s="87"/>
      <c r="J121" s="87"/>
      <c r="K121" s="87"/>
      <c r="L121" s="87"/>
      <c r="M121" s="87"/>
      <c r="N121" s="87"/>
      <c r="O121" s="87"/>
      <c r="P121" s="89" t="s">
        <v>666</v>
      </c>
      <c r="Q121" s="90">
        <f>SUM(Q119:Q120)</f>
        <v>0</v>
      </c>
      <c r="R121" s="87"/>
      <c r="S121" s="87"/>
      <c r="T121" s="87"/>
      <c r="U121" s="87"/>
      <c r="V121" s="87"/>
    </row>
    <row r="122" ht="15">
      <c r="B122" s="65" t="s">
        <v>530</v>
      </c>
    </row>
    <row r="185" ht="15">
      <c r="B185" s="66" t="s">
        <v>533</v>
      </c>
    </row>
    <row r="186" ht="16.5" thickBot="1"/>
    <row r="187" spans="2:3" ht="16.5" thickBot="1">
      <c r="B187" s="63"/>
      <c r="C187" s="5" t="s">
        <v>534</v>
      </c>
    </row>
    <row r="188" spans="2:3" ht="16.5" thickBot="1">
      <c r="B188" s="64"/>
      <c r="C188" s="5" t="s">
        <v>535</v>
      </c>
    </row>
  </sheetData>
  <mergeCells count="138">
    <mergeCell ref="B5:C5"/>
    <mergeCell ref="B7:E7"/>
    <mergeCell ref="F7:F8"/>
    <mergeCell ref="G7:H7"/>
    <mergeCell ref="I7:M7"/>
    <mergeCell ref="N7:R7"/>
    <mergeCell ref="S7:S8"/>
    <mergeCell ref="T7:T8"/>
    <mergeCell ref="U7:U8"/>
    <mergeCell ref="V7:V8"/>
    <mergeCell ref="B15:E15"/>
    <mergeCell ref="F15:F16"/>
    <mergeCell ref="G15:H15"/>
    <mergeCell ref="I15:L15"/>
    <mergeCell ref="M15:R15"/>
    <mergeCell ref="S15:S16"/>
    <mergeCell ref="T15:T16"/>
    <mergeCell ref="U15:U16"/>
    <mergeCell ref="V15:V16"/>
    <mergeCell ref="V31:V32"/>
    <mergeCell ref="B22:E22"/>
    <mergeCell ref="F22:F23"/>
    <mergeCell ref="G22:H22"/>
    <mergeCell ref="I22:L22"/>
    <mergeCell ref="M22:R22"/>
    <mergeCell ref="S22:S23"/>
    <mergeCell ref="T22:T23"/>
    <mergeCell ref="U22:U23"/>
    <mergeCell ref="V22:V23"/>
    <mergeCell ref="S38:S39"/>
    <mergeCell ref="T38:T39"/>
    <mergeCell ref="U38:U39"/>
    <mergeCell ref="B53:C53"/>
    <mergeCell ref="B31:E31"/>
    <mergeCell ref="F31:F32"/>
    <mergeCell ref="G31:H31"/>
    <mergeCell ref="I31:M31"/>
    <mergeCell ref="N31:R31"/>
    <mergeCell ref="S31:S32"/>
    <mergeCell ref="T31:T32"/>
    <mergeCell ref="U31:U32"/>
    <mergeCell ref="B55:E55"/>
    <mergeCell ref="F55:F56"/>
    <mergeCell ref="G55:H55"/>
    <mergeCell ref="I55:M55"/>
    <mergeCell ref="N55:R55"/>
    <mergeCell ref="V38:V39"/>
    <mergeCell ref="B45:E45"/>
    <mergeCell ref="F45:F46"/>
    <mergeCell ref="G45:H45"/>
    <mergeCell ref="I45:L45"/>
    <mergeCell ref="M45:R45"/>
    <mergeCell ref="S45:S46"/>
    <mergeCell ref="T45:T46"/>
    <mergeCell ref="U45:U46"/>
    <mergeCell ref="V45:V46"/>
    <mergeCell ref="S55:S56"/>
    <mergeCell ref="T55:T56"/>
    <mergeCell ref="U55:U56"/>
    <mergeCell ref="V55:V56"/>
    <mergeCell ref="B38:E38"/>
    <mergeCell ref="F38:F39"/>
    <mergeCell ref="G38:H38"/>
    <mergeCell ref="I38:L38"/>
    <mergeCell ref="M38:R38"/>
    <mergeCell ref="B62:E62"/>
    <mergeCell ref="F62:F63"/>
    <mergeCell ref="G62:H62"/>
    <mergeCell ref="I62:L62"/>
    <mergeCell ref="M62:R62"/>
    <mergeCell ref="S62:S63"/>
    <mergeCell ref="T62:T63"/>
    <mergeCell ref="U62:U63"/>
    <mergeCell ref="V62:V63"/>
    <mergeCell ref="S79:S80"/>
    <mergeCell ref="T79:T80"/>
    <mergeCell ref="U79:U80"/>
    <mergeCell ref="V79:V80"/>
    <mergeCell ref="B69:E69"/>
    <mergeCell ref="F69:F70"/>
    <mergeCell ref="G69:H69"/>
    <mergeCell ref="I69:L69"/>
    <mergeCell ref="M69:R69"/>
    <mergeCell ref="S69:S70"/>
    <mergeCell ref="T69:T70"/>
    <mergeCell ref="U69:U70"/>
    <mergeCell ref="V69:V70"/>
    <mergeCell ref="F103:F104"/>
    <mergeCell ref="G103:H103"/>
    <mergeCell ref="I103:M103"/>
    <mergeCell ref="N103:R103"/>
    <mergeCell ref="B79:E79"/>
    <mergeCell ref="F79:F80"/>
    <mergeCell ref="G79:H79"/>
    <mergeCell ref="I79:M79"/>
    <mergeCell ref="N79:R79"/>
    <mergeCell ref="V86:V87"/>
    <mergeCell ref="B93:E93"/>
    <mergeCell ref="F93:F94"/>
    <mergeCell ref="G93:H93"/>
    <mergeCell ref="I93:L93"/>
    <mergeCell ref="M93:R93"/>
    <mergeCell ref="S93:S94"/>
    <mergeCell ref="T93:T94"/>
    <mergeCell ref="U93:U94"/>
    <mergeCell ref="V93:V94"/>
    <mergeCell ref="B86:E86"/>
    <mergeCell ref="F86:F87"/>
    <mergeCell ref="G86:H86"/>
    <mergeCell ref="I86:L86"/>
    <mergeCell ref="M86:R86"/>
    <mergeCell ref="S86:S87"/>
    <mergeCell ref="T86:T87"/>
    <mergeCell ref="U86:U87"/>
    <mergeCell ref="U117:U118"/>
    <mergeCell ref="V117:V118"/>
    <mergeCell ref="B29:C29"/>
    <mergeCell ref="T110:T111"/>
    <mergeCell ref="U110:U111"/>
    <mergeCell ref="V110:V111"/>
    <mergeCell ref="B117:E117"/>
    <mergeCell ref="F117:F118"/>
    <mergeCell ref="G117:H117"/>
    <mergeCell ref="I117:L117"/>
    <mergeCell ref="M117:R117"/>
    <mergeCell ref="S117:S118"/>
    <mergeCell ref="T117:T118"/>
    <mergeCell ref="S103:S104"/>
    <mergeCell ref="T103:T104"/>
    <mergeCell ref="U103:U104"/>
    <mergeCell ref="V103:V104"/>
    <mergeCell ref="B110:E110"/>
    <mergeCell ref="F110:F111"/>
    <mergeCell ref="G110:H110"/>
    <mergeCell ref="I110:L110"/>
    <mergeCell ref="M110:R110"/>
    <mergeCell ref="S110:S111"/>
    <mergeCell ref="B103:E103"/>
  </mergeCells>
  <hyperlinks>
    <hyperlink ref="C1" location="'Información general'!A1" display="Inicio"/>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00102615356"/>
  </sheetPr>
  <dimension ref="A1:V77"/>
  <sheetViews>
    <sheetView showGridLines="0" workbookViewId="0" topLeftCell="A69">
      <selection activeCell="B51" sqref="B51:B52"/>
    </sheetView>
  </sheetViews>
  <sheetFormatPr defaultColWidth="11.421875" defaultRowHeight="15"/>
  <cols>
    <col min="1" max="2" width="11.421875" style="59" customWidth="1"/>
    <col min="3" max="3" width="46.8515625" style="59" customWidth="1"/>
    <col min="4" max="4" width="45.28125" style="59" customWidth="1"/>
    <col min="5" max="5" width="56.8515625" style="59" customWidth="1"/>
    <col min="6" max="6" width="11.421875" style="59" customWidth="1"/>
    <col min="7" max="7" width="15.140625" style="59" customWidth="1"/>
    <col min="8" max="8" width="14.8515625" style="59" customWidth="1"/>
    <col min="9" max="9" width="26.7109375" style="59" bestFit="1" customWidth="1"/>
    <col min="10" max="11" width="11.421875" style="59" customWidth="1"/>
    <col min="12" max="12" width="13.57421875" style="59" bestFit="1" customWidth="1"/>
    <col min="13" max="16" width="11.421875" style="59" customWidth="1"/>
    <col min="17" max="17" width="16.8515625" style="59" bestFit="1" customWidth="1"/>
    <col min="18" max="18" width="11.421875" style="59" customWidth="1"/>
    <col min="19" max="19" width="15.421875" style="59" customWidth="1"/>
    <col min="20" max="20" width="46.00390625" style="59" customWidth="1"/>
    <col min="21" max="21" width="40.28125" style="59" customWidth="1"/>
    <col min="22" max="22" width="45.140625" style="59" customWidth="1"/>
    <col min="23" max="23" width="57.8515625" style="59" customWidth="1"/>
    <col min="24" max="16384" width="11.421875" style="59" customWidth="1"/>
  </cols>
  <sheetData>
    <row r="1" ht="18.75">
      <c r="C1" s="81" t="s">
        <v>656</v>
      </c>
    </row>
    <row r="3" spans="2:22" ht="19.5" thickBot="1">
      <c r="B3" s="67" t="s">
        <v>553</v>
      </c>
      <c r="C3" s="6"/>
      <c r="D3" s="6"/>
      <c r="E3" s="6"/>
      <c r="F3" s="6"/>
      <c r="G3" s="6"/>
      <c r="H3" s="6"/>
      <c r="I3" s="6"/>
      <c r="J3" s="6"/>
      <c r="K3" s="6"/>
      <c r="L3" s="6"/>
      <c r="M3" s="6"/>
      <c r="N3" s="6"/>
      <c r="O3" s="6"/>
      <c r="P3" s="6"/>
      <c r="Q3" s="6"/>
      <c r="R3" s="6"/>
      <c r="S3" s="6"/>
      <c r="T3" s="6"/>
      <c r="U3" s="6"/>
      <c r="V3" s="6"/>
    </row>
    <row r="4" ht="15.75"/>
    <row r="5" spans="2:4" ht="15.75">
      <c r="B5" s="166" t="s">
        <v>554</v>
      </c>
      <c r="C5" s="166"/>
      <c r="D5" s="166"/>
    </row>
    <row r="6" ht="16.5" thickBot="1"/>
    <row r="7" spans="2:22" ht="16.5" thickBot="1">
      <c r="B7" s="153" t="s">
        <v>508</v>
      </c>
      <c r="C7" s="153"/>
      <c r="D7" s="153"/>
      <c r="E7" s="153"/>
      <c r="F7" s="167" t="s">
        <v>507</v>
      </c>
      <c r="G7" s="153" t="s">
        <v>509</v>
      </c>
      <c r="H7" s="153"/>
      <c r="I7" s="161" t="s">
        <v>511</v>
      </c>
      <c r="J7" s="163"/>
      <c r="K7" s="163"/>
      <c r="L7" s="163"/>
      <c r="M7" s="162"/>
      <c r="N7" s="161" t="s">
        <v>515</v>
      </c>
      <c r="O7" s="163"/>
      <c r="P7" s="163"/>
      <c r="Q7" s="163"/>
      <c r="R7" s="162"/>
      <c r="S7" s="167" t="s">
        <v>517</v>
      </c>
      <c r="T7" s="167" t="s">
        <v>518</v>
      </c>
      <c r="U7" s="153" t="s">
        <v>519</v>
      </c>
      <c r="V7" s="153" t="s">
        <v>520</v>
      </c>
    </row>
    <row r="8" spans="2:22" ht="16.5" thickBot="1">
      <c r="B8" s="55" t="s">
        <v>502</v>
      </c>
      <c r="C8" s="55" t="s">
        <v>506</v>
      </c>
      <c r="D8" s="55" t="s">
        <v>503</v>
      </c>
      <c r="E8" s="55" t="s">
        <v>21</v>
      </c>
      <c r="F8" s="167"/>
      <c r="G8" s="55" t="s">
        <v>510</v>
      </c>
      <c r="H8" s="55" t="s">
        <v>60</v>
      </c>
      <c r="I8" s="55" t="s">
        <v>512</v>
      </c>
      <c r="J8" s="55" t="s">
        <v>63</v>
      </c>
      <c r="K8" s="55" t="s">
        <v>513</v>
      </c>
      <c r="L8" s="55" t="s">
        <v>65</v>
      </c>
      <c r="M8" s="55" t="s">
        <v>514</v>
      </c>
      <c r="N8" s="55" t="s">
        <v>63</v>
      </c>
      <c r="O8" s="55" t="s">
        <v>513</v>
      </c>
      <c r="P8" s="55" t="s">
        <v>65</v>
      </c>
      <c r="Q8" s="55" t="s">
        <v>516</v>
      </c>
      <c r="R8" s="55" t="s">
        <v>514</v>
      </c>
      <c r="S8" s="167"/>
      <c r="T8" s="167"/>
      <c r="U8" s="153"/>
      <c r="V8" s="153"/>
    </row>
    <row r="9" spans="1:22" ht="79.5" thickBot="1">
      <c r="A9" s="60" t="s">
        <v>51</v>
      </c>
      <c r="B9" s="63">
        <v>1</v>
      </c>
      <c r="C9" s="57" t="s">
        <v>650</v>
      </c>
      <c r="D9" s="57" t="s">
        <v>555</v>
      </c>
      <c r="E9" s="57" t="s">
        <v>651</v>
      </c>
      <c r="F9" s="56"/>
      <c r="G9" s="56">
        <v>54000000</v>
      </c>
      <c r="H9" s="56" t="s">
        <v>523</v>
      </c>
      <c r="I9" s="56" t="s">
        <v>556</v>
      </c>
      <c r="J9" s="56">
        <v>0.0581</v>
      </c>
      <c r="K9" s="56"/>
      <c r="L9" s="56"/>
      <c r="M9" s="56"/>
      <c r="N9" s="56">
        <f>G9*J9*21</f>
        <v>65885400</v>
      </c>
      <c r="O9" s="56">
        <f>G9*K9*1</f>
        <v>0</v>
      </c>
      <c r="P9" s="56">
        <f>G9*L9*310</f>
        <v>0</v>
      </c>
      <c r="Q9" s="56">
        <f>(N9+O9+P9)/1000</f>
        <v>65885.4</v>
      </c>
      <c r="R9" s="56"/>
      <c r="S9" s="56" t="s">
        <v>557</v>
      </c>
      <c r="T9" s="57" t="s">
        <v>558</v>
      </c>
      <c r="U9" s="57" t="s">
        <v>559</v>
      </c>
      <c r="V9" s="57" t="s">
        <v>560</v>
      </c>
    </row>
    <row r="10" spans="2:22" ht="48" thickBot="1">
      <c r="B10" s="63">
        <v>1</v>
      </c>
      <c r="C10" s="61" t="s">
        <v>650</v>
      </c>
      <c r="D10" s="5"/>
      <c r="E10" s="5"/>
      <c r="F10" s="5"/>
      <c r="G10" s="5"/>
      <c r="H10" s="5"/>
      <c r="I10" s="5"/>
      <c r="J10" s="5"/>
      <c r="K10" s="5"/>
      <c r="L10" s="5"/>
      <c r="M10" s="5"/>
      <c r="N10" s="5"/>
      <c r="O10" s="5"/>
      <c r="P10" s="5"/>
      <c r="Q10" s="5"/>
      <c r="R10" s="5"/>
      <c r="S10" s="5"/>
      <c r="T10" s="5"/>
      <c r="U10" s="5"/>
      <c r="V10" s="5"/>
    </row>
    <row r="11" spans="2:22" ht="48" thickBot="1">
      <c r="B11" s="63">
        <v>1</v>
      </c>
      <c r="C11" s="61" t="s">
        <v>650</v>
      </c>
      <c r="D11" s="5"/>
      <c r="E11" s="5"/>
      <c r="F11" s="5"/>
      <c r="G11" s="5"/>
      <c r="H11" s="5"/>
      <c r="I11" s="5"/>
      <c r="J11" s="5"/>
      <c r="K11" s="5"/>
      <c r="L11" s="5"/>
      <c r="M11" s="5"/>
      <c r="N11" s="5"/>
      <c r="O11" s="5"/>
      <c r="P11" s="5"/>
      <c r="Q11" s="5"/>
      <c r="R11" s="5"/>
      <c r="S11" s="5"/>
      <c r="T11" s="5"/>
      <c r="U11" s="5"/>
      <c r="V11" s="5"/>
    </row>
    <row r="12" spans="2:22" s="62" customFormat="1" ht="19.5" thickBot="1">
      <c r="B12" s="87"/>
      <c r="C12" s="88"/>
      <c r="D12" s="87"/>
      <c r="E12" s="87"/>
      <c r="F12" s="87"/>
      <c r="G12" s="87"/>
      <c r="H12" s="87"/>
      <c r="I12" s="87"/>
      <c r="J12" s="87"/>
      <c r="K12" s="87"/>
      <c r="L12" s="87"/>
      <c r="M12" s="87"/>
      <c r="N12" s="87"/>
      <c r="O12" s="87"/>
      <c r="P12" s="89" t="s">
        <v>666</v>
      </c>
      <c r="Q12" s="90">
        <f>SUM(Q10:Q11)</f>
        <v>0</v>
      </c>
      <c r="R12" s="87"/>
      <c r="S12" s="87"/>
      <c r="T12" s="87"/>
      <c r="U12" s="87"/>
      <c r="V12" s="87"/>
    </row>
    <row r="13" ht="15">
      <c r="B13" s="65" t="s">
        <v>530</v>
      </c>
    </row>
    <row r="14" ht="16.5" thickBot="1"/>
    <row r="15" spans="2:22" ht="24.75" customHeight="1" thickBot="1">
      <c r="B15" s="156" t="s">
        <v>508</v>
      </c>
      <c r="C15" s="157"/>
      <c r="D15" s="157"/>
      <c r="E15" s="158"/>
      <c r="F15" s="159" t="s">
        <v>507</v>
      </c>
      <c r="G15" s="161" t="s">
        <v>509</v>
      </c>
      <c r="H15" s="162"/>
      <c r="I15" s="161" t="s">
        <v>511</v>
      </c>
      <c r="J15" s="163"/>
      <c r="K15" s="163"/>
      <c r="L15" s="163"/>
      <c r="M15" s="163" t="s">
        <v>515</v>
      </c>
      <c r="N15" s="163"/>
      <c r="O15" s="163"/>
      <c r="P15" s="163"/>
      <c r="Q15" s="163"/>
      <c r="R15" s="162"/>
      <c r="S15" s="159" t="s">
        <v>517</v>
      </c>
      <c r="T15" s="159" t="s">
        <v>518</v>
      </c>
      <c r="U15" s="164" t="s">
        <v>519</v>
      </c>
      <c r="V15" s="153" t="s">
        <v>520</v>
      </c>
    </row>
    <row r="16" spans="2:22" ht="16.5" thickBot="1">
      <c r="B16" s="55" t="s">
        <v>502</v>
      </c>
      <c r="C16" s="55" t="s">
        <v>506</v>
      </c>
      <c r="D16" s="55" t="s">
        <v>503</v>
      </c>
      <c r="E16" s="55" t="s">
        <v>21</v>
      </c>
      <c r="F16" s="160"/>
      <c r="G16" s="55" t="s">
        <v>510</v>
      </c>
      <c r="H16" s="55" t="s">
        <v>60</v>
      </c>
      <c r="I16" s="55" t="s">
        <v>512</v>
      </c>
      <c r="J16" s="55" t="s">
        <v>63</v>
      </c>
      <c r="K16" s="55" t="s">
        <v>513</v>
      </c>
      <c r="L16" s="55" t="s">
        <v>65</v>
      </c>
      <c r="M16" s="55" t="s">
        <v>514</v>
      </c>
      <c r="N16" s="55" t="s">
        <v>63</v>
      </c>
      <c r="O16" s="55" t="s">
        <v>513</v>
      </c>
      <c r="P16" s="55" t="s">
        <v>65</v>
      </c>
      <c r="Q16" s="55" t="s">
        <v>516</v>
      </c>
      <c r="R16" s="55" t="s">
        <v>514</v>
      </c>
      <c r="S16" s="160"/>
      <c r="T16" s="160"/>
      <c r="U16" s="165"/>
      <c r="V16" s="153"/>
    </row>
    <row r="17" spans="2:22" ht="63.75" thickBot="1">
      <c r="B17" s="63">
        <v>3</v>
      </c>
      <c r="C17" s="61" t="s">
        <v>649</v>
      </c>
      <c r="D17" s="5"/>
      <c r="E17" s="5"/>
      <c r="F17" s="5"/>
      <c r="G17" s="5"/>
      <c r="H17" s="5"/>
      <c r="I17" s="5"/>
      <c r="J17" s="5"/>
      <c r="K17" s="5"/>
      <c r="L17" s="5"/>
      <c r="M17" s="5"/>
      <c r="N17" s="5"/>
      <c r="O17" s="5"/>
      <c r="P17" s="5"/>
      <c r="Q17" s="5"/>
      <c r="R17" s="5"/>
      <c r="S17" s="5"/>
      <c r="T17" s="5"/>
      <c r="U17" s="5"/>
      <c r="V17" s="5"/>
    </row>
    <row r="18" spans="2:22" ht="63.75" thickBot="1">
      <c r="B18" s="63">
        <v>3</v>
      </c>
      <c r="C18" s="61" t="s">
        <v>649</v>
      </c>
      <c r="D18" s="5"/>
      <c r="E18" s="5"/>
      <c r="F18" s="5"/>
      <c r="G18" s="5"/>
      <c r="H18" s="5"/>
      <c r="I18" s="5"/>
      <c r="J18" s="5"/>
      <c r="K18" s="5"/>
      <c r="L18" s="5"/>
      <c r="M18" s="5"/>
      <c r="N18" s="5"/>
      <c r="O18" s="5"/>
      <c r="P18" s="5"/>
      <c r="Q18" s="5"/>
      <c r="R18" s="5"/>
      <c r="S18" s="5"/>
      <c r="T18" s="5"/>
      <c r="U18" s="5"/>
      <c r="V18" s="5"/>
    </row>
    <row r="19" spans="2:22" s="62" customFormat="1" ht="19.5" thickBot="1">
      <c r="B19" s="87"/>
      <c r="C19" s="88"/>
      <c r="D19" s="87"/>
      <c r="E19" s="87"/>
      <c r="F19" s="87"/>
      <c r="G19" s="87"/>
      <c r="H19" s="87"/>
      <c r="I19" s="87"/>
      <c r="J19" s="87"/>
      <c r="K19" s="87"/>
      <c r="L19" s="87"/>
      <c r="M19" s="87"/>
      <c r="N19" s="87"/>
      <c r="O19" s="87"/>
      <c r="P19" s="89" t="s">
        <v>666</v>
      </c>
      <c r="Q19" s="90">
        <f>SUM(Q17:Q18)</f>
        <v>0</v>
      </c>
      <c r="R19" s="87"/>
      <c r="S19" s="87"/>
      <c r="T19" s="87"/>
      <c r="U19" s="87"/>
      <c r="V19" s="87"/>
    </row>
    <row r="20" ht="15">
      <c r="B20" s="65" t="s">
        <v>530</v>
      </c>
    </row>
    <row r="21" ht="15.75"/>
    <row r="22" ht="15.75"/>
    <row r="23" spans="2:3" ht="15.75">
      <c r="B23" s="166" t="s">
        <v>561</v>
      </c>
      <c r="C23" s="166"/>
    </row>
    <row r="24" ht="16.5" thickBot="1"/>
    <row r="25" spans="2:22" ht="16.5" thickBot="1">
      <c r="B25" s="153" t="s">
        <v>508</v>
      </c>
      <c r="C25" s="153"/>
      <c r="D25" s="153"/>
      <c r="E25" s="153"/>
      <c r="F25" s="167" t="s">
        <v>507</v>
      </c>
      <c r="G25" s="153" t="s">
        <v>509</v>
      </c>
      <c r="H25" s="153"/>
      <c r="I25" s="161" t="s">
        <v>511</v>
      </c>
      <c r="J25" s="163"/>
      <c r="K25" s="163"/>
      <c r="L25" s="163"/>
      <c r="M25" s="162"/>
      <c r="N25" s="161" t="s">
        <v>515</v>
      </c>
      <c r="O25" s="163"/>
      <c r="P25" s="163"/>
      <c r="Q25" s="163"/>
      <c r="R25" s="162"/>
      <c r="S25" s="167" t="s">
        <v>517</v>
      </c>
      <c r="T25" s="167" t="s">
        <v>518</v>
      </c>
      <c r="U25" s="153" t="s">
        <v>519</v>
      </c>
      <c r="V25" s="153" t="s">
        <v>520</v>
      </c>
    </row>
    <row r="26" spans="2:22" ht="16.5" thickBot="1">
      <c r="B26" s="55" t="s">
        <v>502</v>
      </c>
      <c r="C26" s="55" t="s">
        <v>506</v>
      </c>
      <c r="D26" s="55" t="s">
        <v>503</v>
      </c>
      <c r="E26" s="55" t="s">
        <v>21</v>
      </c>
      <c r="F26" s="167"/>
      <c r="G26" s="55" t="s">
        <v>510</v>
      </c>
      <c r="H26" s="55" t="s">
        <v>60</v>
      </c>
      <c r="I26" s="55" t="s">
        <v>512</v>
      </c>
      <c r="J26" s="55" t="s">
        <v>63</v>
      </c>
      <c r="K26" s="55" t="s">
        <v>513</v>
      </c>
      <c r="L26" s="55" t="s">
        <v>65</v>
      </c>
      <c r="M26" s="55" t="s">
        <v>514</v>
      </c>
      <c r="N26" s="55" t="s">
        <v>63</v>
      </c>
      <c r="O26" s="55" t="s">
        <v>513</v>
      </c>
      <c r="P26" s="55" t="s">
        <v>65</v>
      </c>
      <c r="Q26" s="55" t="s">
        <v>516</v>
      </c>
      <c r="R26" s="55" t="s">
        <v>514</v>
      </c>
      <c r="S26" s="167"/>
      <c r="T26" s="167"/>
      <c r="U26" s="153"/>
      <c r="V26" s="153"/>
    </row>
    <row r="27" spans="2:22" ht="32.25" thickBot="1">
      <c r="B27" s="63">
        <v>1</v>
      </c>
      <c r="C27" s="61" t="s">
        <v>562</v>
      </c>
      <c r="D27" s="5"/>
      <c r="E27" s="5"/>
      <c r="F27" s="5"/>
      <c r="G27" s="5"/>
      <c r="H27" s="5"/>
      <c r="I27" s="5"/>
      <c r="J27" s="5"/>
      <c r="K27" s="5"/>
      <c r="L27" s="5"/>
      <c r="M27" s="5"/>
      <c r="N27" s="5"/>
      <c r="O27" s="5"/>
      <c r="P27" s="5"/>
      <c r="Q27" s="5"/>
      <c r="R27" s="5"/>
      <c r="S27" s="5"/>
      <c r="T27" s="5"/>
      <c r="U27" s="5"/>
      <c r="V27" s="5"/>
    </row>
    <row r="28" spans="2:22" ht="32.25" thickBot="1">
      <c r="B28" s="63">
        <v>1</v>
      </c>
      <c r="C28" s="61" t="s">
        <v>562</v>
      </c>
      <c r="D28" s="5"/>
      <c r="E28" s="5"/>
      <c r="F28" s="5"/>
      <c r="G28" s="5"/>
      <c r="H28" s="5"/>
      <c r="I28" s="5"/>
      <c r="J28" s="5"/>
      <c r="K28" s="5"/>
      <c r="L28" s="5"/>
      <c r="M28" s="5"/>
      <c r="N28" s="5"/>
      <c r="O28" s="5"/>
      <c r="P28" s="5"/>
      <c r="Q28" s="5"/>
      <c r="R28" s="5"/>
      <c r="S28" s="5"/>
      <c r="T28" s="5"/>
      <c r="U28" s="5"/>
      <c r="V28" s="5"/>
    </row>
    <row r="29" spans="2:22" s="62" customFormat="1" ht="19.5" thickBot="1">
      <c r="B29" s="87"/>
      <c r="C29" s="88"/>
      <c r="D29" s="87"/>
      <c r="E29" s="87"/>
      <c r="F29" s="87"/>
      <c r="G29" s="87"/>
      <c r="H29" s="87"/>
      <c r="I29" s="87"/>
      <c r="J29" s="87"/>
      <c r="K29" s="87"/>
      <c r="L29" s="87"/>
      <c r="M29" s="87"/>
      <c r="N29" s="87"/>
      <c r="O29" s="87"/>
      <c r="P29" s="89" t="s">
        <v>666</v>
      </c>
      <c r="Q29" s="90">
        <f>SUM(Q27:Q28)</f>
        <v>0</v>
      </c>
      <c r="R29" s="87"/>
      <c r="S29" s="87"/>
      <c r="T29" s="87"/>
      <c r="U29" s="87"/>
      <c r="V29" s="87"/>
    </row>
    <row r="30" ht="15">
      <c r="B30" s="65" t="s">
        <v>530</v>
      </c>
    </row>
    <row r="31" ht="16.5" thickBot="1"/>
    <row r="32" spans="2:22" ht="16.5" thickBot="1">
      <c r="B32" s="156" t="s">
        <v>508</v>
      </c>
      <c r="C32" s="157"/>
      <c r="D32" s="157"/>
      <c r="E32" s="158"/>
      <c r="F32" s="159" t="s">
        <v>507</v>
      </c>
      <c r="G32" s="161" t="s">
        <v>509</v>
      </c>
      <c r="H32" s="162"/>
      <c r="I32" s="161" t="s">
        <v>511</v>
      </c>
      <c r="J32" s="163"/>
      <c r="K32" s="163"/>
      <c r="L32" s="163"/>
      <c r="M32" s="163" t="s">
        <v>515</v>
      </c>
      <c r="N32" s="163"/>
      <c r="O32" s="163"/>
      <c r="P32" s="163"/>
      <c r="Q32" s="163"/>
      <c r="R32" s="162"/>
      <c r="S32" s="159" t="s">
        <v>517</v>
      </c>
      <c r="T32" s="159" t="s">
        <v>518</v>
      </c>
      <c r="U32" s="164" t="s">
        <v>519</v>
      </c>
      <c r="V32" s="153" t="s">
        <v>520</v>
      </c>
    </row>
    <row r="33" spans="2:22" ht="16.5" thickBot="1">
      <c r="B33" s="55" t="s">
        <v>502</v>
      </c>
      <c r="C33" s="55" t="s">
        <v>506</v>
      </c>
      <c r="D33" s="55" t="s">
        <v>503</v>
      </c>
      <c r="E33" s="55" t="s">
        <v>21</v>
      </c>
      <c r="F33" s="160"/>
      <c r="G33" s="55" t="s">
        <v>510</v>
      </c>
      <c r="H33" s="55" t="s">
        <v>60</v>
      </c>
      <c r="I33" s="55" t="s">
        <v>512</v>
      </c>
      <c r="J33" s="55" t="s">
        <v>63</v>
      </c>
      <c r="K33" s="55" t="s">
        <v>513</v>
      </c>
      <c r="L33" s="55" t="s">
        <v>65</v>
      </c>
      <c r="M33" s="55" t="s">
        <v>514</v>
      </c>
      <c r="N33" s="55" t="s">
        <v>63</v>
      </c>
      <c r="O33" s="55" t="s">
        <v>513</v>
      </c>
      <c r="P33" s="55" t="s">
        <v>65</v>
      </c>
      <c r="Q33" s="55" t="s">
        <v>516</v>
      </c>
      <c r="R33" s="55" t="s">
        <v>514</v>
      </c>
      <c r="S33" s="160"/>
      <c r="T33" s="160"/>
      <c r="U33" s="165"/>
      <c r="V33" s="153"/>
    </row>
    <row r="34" spans="2:22" ht="32.25" thickBot="1">
      <c r="B34" s="63">
        <v>3</v>
      </c>
      <c r="C34" s="61" t="s">
        <v>563</v>
      </c>
      <c r="D34" s="5"/>
      <c r="E34" s="5"/>
      <c r="F34" s="5"/>
      <c r="G34" s="5"/>
      <c r="H34" s="5"/>
      <c r="I34" s="5"/>
      <c r="J34" s="5"/>
      <c r="K34" s="5"/>
      <c r="L34" s="5"/>
      <c r="M34" s="5"/>
      <c r="N34" s="5"/>
      <c r="O34" s="5"/>
      <c r="P34" s="5"/>
      <c r="Q34" s="5"/>
      <c r="R34" s="5"/>
      <c r="S34" s="5"/>
      <c r="T34" s="5"/>
      <c r="U34" s="5"/>
      <c r="V34" s="5"/>
    </row>
    <row r="35" spans="2:22" ht="32.25" thickBot="1">
      <c r="B35" s="63">
        <v>3</v>
      </c>
      <c r="C35" s="61" t="s">
        <v>563</v>
      </c>
      <c r="D35" s="5"/>
      <c r="E35" s="5"/>
      <c r="F35" s="5"/>
      <c r="G35" s="5"/>
      <c r="H35" s="5"/>
      <c r="I35" s="5"/>
      <c r="J35" s="5"/>
      <c r="K35" s="5"/>
      <c r="L35" s="5"/>
      <c r="M35" s="5"/>
      <c r="N35" s="5"/>
      <c r="O35" s="5"/>
      <c r="P35" s="5"/>
      <c r="Q35" s="5"/>
      <c r="R35" s="5"/>
      <c r="S35" s="5"/>
      <c r="T35" s="5"/>
      <c r="U35" s="5"/>
      <c r="V35" s="5"/>
    </row>
    <row r="36" spans="2:22" s="62" customFormat="1" ht="19.5" thickBot="1">
      <c r="B36" s="87"/>
      <c r="C36" s="88"/>
      <c r="D36" s="87"/>
      <c r="E36" s="87"/>
      <c r="F36" s="87"/>
      <c r="G36" s="87"/>
      <c r="H36" s="87"/>
      <c r="I36" s="87"/>
      <c r="J36" s="87"/>
      <c r="K36" s="87"/>
      <c r="L36" s="87"/>
      <c r="M36" s="87"/>
      <c r="N36" s="87"/>
      <c r="O36" s="87"/>
      <c r="P36" s="89" t="s">
        <v>666</v>
      </c>
      <c r="Q36" s="90">
        <f>SUM(Q34:Q35)</f>
        <v>0</v>
      </c>
      <c r="R36" s="87"/>
      <c r="S36" s="87"/>
      <c r="T36" s="87"/>
      <c r="U36" s="87"/>
      <c r="V36" s="87"/>
    </row>
    <row r="37" ht="15">
      <c r="B37" s="65" t="s">
        <v>530</v>
      </c>
    </row>
    <row r="38" ht="15.75"/>
    <row r="39" ht="15.75"/>
    <row r="40" spans="2:4" ht="15.75">
      <c r="B40" s="166" t="s">
        <v>564</v>
      </c>
      <c r="C40" s="166"/>
      <c r="D40" s="166"/>
    </row>
    <row r="41" ht="16.5" thickBot="1"/>
    <row r="42" spans="2:22" ht="16.5" thickBot="1">
      <c r="B42" s="153" t="s">
        <v>508</v>
      </c>
      <c r="C42" s="153"/>
      <c r="D42" s="153"/>
      <c r="E42" s="153"/>
      <c r="F42" s="167" t="s">
        <v>507</v>
      </c>
      <c r="G42" s="153" t="s">
        <v>509</v>
      </c>
      <c r="H42" s="153"/>
      <c r="I42" s="161" t="s">
        <v>511</v>
      </c>
      <c r="J42" s="163"/>
      <c r="K42" s="163"/>
      <c r="L42" s="163"/>
      <c r="M42" s="162"/>
      <c r="N42" s="161" t="s">
        <v>515</v>
      </c>
      <c r="O42" s="163"/>
      <c r="P42" s="163"/>
      <c r="Q42" s="163"/>
      <c r="R42" s="162"/>
      <c r="S42" s="167" t="s">
        <v>517</v>
      </c>
      <c r="T42" s="167" t="s">
        <v>518</v>
      </c>
      <c r="U42" s="153" t="s">
        <v>519</v>
      </c>
      <c r="V42" s="153" t="s">
        <v>520</v>
      </c>
    </row>
    <row r="43" spans="2:22" ht="16.5" thickBot="1">
      <c r="B43" s="55" t="s">
        <v>502</v>
      </c>
      <c r="C43" s="55" t="s">
        <v>506</v>
      </c>
      <c r="D43" s="55" t="s">
        <v>503</v>
      </c>
      <c r="E43" s="55" t="s">
        <v>21</v>
      </c>
      <c r="F43" s="167"/>
      <c r="G43" s="55" t="s">
        <v>510</v>
      </c>
      <c r="H43" s="55" t="s">
        <v>60</v>
      </c>
      <c r="I43" s="55" t="s">
        <v>512</v>
      </c>
      <c r="J43" s="55" t="s">
        <v>63</v>
      </c>
      <c r="K43" s="55" t="s">
        <v>513</v>
      </c>
      <c r="L43" s="55" t="s">
        <v>65</v>
      </c>
      <c r="M43" s="55" t="s">
        <v>514</v>
      </c>
      <c r="N43" s="55" t="s">
        <v>63</v>
      </c>
      <c r="O43" s="55" t="s">
        <v>513</v>
      </c>
      <c r="P43" s="55" t="s">
        <v>65</v>
      </c>
      <c r="Q43" s="55" t="s">
        <v>516</v>
      </c>
      <c r="R43" s="55" t="s">
        <v>514</v>
      </c>
      <c r="S43" s="167"/>
      <c r="T43" s="167"/>
      <c r="U43" s="153"/>
      <c r="V43" s="153"/>
    </row>
    <row r="44" spans="2:22" ht="32.25" thickBot="1">
      <c r="B44" s="64">
        <v>1</v>
      </c>
      <c r="C44" s="61" t="s">
        <v>565</v>
      </c>
      <c r="D44" s="5"/>
      <c r="E44" s="5"/>
      <c r="F44" s="5"/>
      <c r="G44" s="5"/>
      <c r="H44" s="5"/>
      <c r="I44" s="5"/>
      <c r="J44" s="5"/>
      <c r="K44" s="5"/>
      <c r="L44" s="5"/>
      <c r="M44" s="5"/>
      <c r="N44" s="5"/>
      <c r="O44" s="5"/>
      <c r="P44" s="5"/>
      <c r="Q44" s="5"/>
      <c r="R44" s="5"/>
      <c r="S44" s="5"/>
      <c r="T44" s="5"/>
      <c r="U44" s="5"/>
      <c r="V44" s="5"/>
    </row>
    <row r="45" spans="2:22" ht="32.25" thickBot="1">
      <c r="B45" s="64">
        <v>1</v>
      </c>
      <c r="C45" s="61" t="s">
        <v>565</v>
      </c>
      <c r="D45" s="5"/>
      <c r="E45" s="5"/>
      <c r="F45" s="5"/>
      <c r="G45" s="5"/>
      <c r="H45" s="5"/>
      <c r="I45" s="5"/>
      <c r="J45" s="5"/>
      <c r="K45" s="5"/>
      <c r="L45" s="5"/>
      <c r="M45" s="5"/>
      <c r="N45" s="5"/>
      <c r="O45" s="5"/>
      <c r="P45" s="5"/>
      <c r="Q45" s="5"/>
      <c r="R45" s="5"/>
      <c r="S45" s="5"/>
      <c r="T45" s="5"/>
      <c r="U45" s="5"/>
      <c r="V45" s="5"/>
    </row>
    <row r="46" spans="2:22" s="62" customFormat="1" ht="19.5" thickBot="1">
      <c r="B46" s="87"/>
      <c r="C46" s="88"/>
      <c r="D46" s="87"/>
      <c r="E46" s="87"/>
      <c r="F46" s="87"/>
      <c r="G46" s="87"/>
      <c r="H46" s="87"/>
      <c r="I46" s="87"/>
      <c r="J46" s="87"/>
      <c r="K46" s="87"/>
      <c r="L46" s="87"/>
      <c r="M46" s="87"/>
      <c r="N46" s="87"/>
      <c r="O46" s="87"/>
      <c r="P46" s="89" t="s">
        <v>666</v>
      </c>
      <c r="Q46" s="90">
        <f>SUM(Q44:Q45)</f>
        <v>0</v>
      </c>
      <c r="R46" s="87"/>
      <c r="S46" s="87"/>
      <c r="T46" s="87"/>
      <c r="U46" s="87"/>
      <c r="V46" s="87"/>
    </row>
    <row r="47" ht="15">
      <c r="B47" s="65" t="s">
        <v>530</v>
      </c>
    </row>
    <row r="48" ht="16.5" thickBot="1"/>
    <row r="49" spans="2:22" ht="16.5" thickBot="1">
      <c r="B49" s="156" t="s">
        <v>508</v>
      </c>
      <c r="C49" s="157"/>
      <c r="D49" s="157"/>
      <c r="E49" s="158"/>
      <c r="F49" s="159" t="s">
        <v>507</v>
      </c>
      <c r="G49" s="161" t="s">
        <v>509</v>
      </c>
      <c r="H49" s="162"/>
      <c r="I49" s="161" t="s">
        <v>511</v>
      </c>
      <c r="J49" s="163"/>
      <c r="K49" s="163"/>
      <c r="L49" s="163"/>
      <c r="M49" s="163" t="s">
        <v>515</v>
      </c>
      <c r="N49" s="163"/>
      <c r="O49" s="163"/>
      <c r="P49" s="163"/>
      <c r="Q49" s="163"/>
      <c r="R49" s="162"/>
      <c r="S49" s="159" t="s">
        <v>517</v>
      </c>
      <c r="T49" s="159" t="s">
        <v>518</v>
      </c>
      <c r="U49" s="164" t="s">
        <v>519</v>
      </c>
      <c r="V49" s="153" t="s">
        <v>520</v>
      </c>
    </row>
    <row r="50" spans="2:22" ht="16.5" thickBot="1">
      <c r="B50" s="55" t="s">
        <v>502</v>
      </c>
      <c r="C50" s="55" t="s">
        <v>506</v>
      </c>
      <c r="D50" s="55" t="s">
        <v>503</v>
      </c>
      <c r="E50" s="55" t="s">
        <v>21</v>
      </c>
      <c r="F50" s="160"/>
      <c r="G50" s="55" t="s">
        <v>510</v>
      </c>
      <c r="H50" s="55" t="s">
        <v>60</v>
      </c>
      <c r="I50" s="55" t="s">
        <v>512</v>
      </c>
      <c r="J50" s="55" t="s">
        <v>63</v>
      </c>
      <c r="K50" s="55" t="s">
        <v>513</v>
      </c>
      <c r="L50" s="55" t="s">
        <v>65</v>
      </c>
      <c r="M50" s="55" t="s">
        <v>514</v>
      </c>
      <c r="N50" s="55" t="s">
        <v>63</v>
      </c>
      <c r="O50" s="55" t="s">
        <v>513</v>
      </c>
      <c r="P50" s="55" t="s">
        <v>65</v>
      </c>
      <c r="Q50" s="55" t="s">
        <v>516</v>
      </c>
      <c r="R50" s="55" t="s">
        <v>514</v>
      </c>
      <c r="S50" s="160"/>
      <c r="T50" s="160"/>
      <c r="U50" s="165"/>
      <c r="V50" s="153"/>
    </row>
    <row r="51" spans="2:22" ht="32.25" thickBot="1">
      <c r="B51" s="64">
        <v>3</v>
      </c>
      <c r="C51" s="61" t="s">
        <v>566</v>
      </c>
      <c r="D51" s="5"/>
      <c r="E51" s="5"/>
      <c r="F51" s="5"/>
      <c r="G51" s="5"/>
      <c r="H51" s="5"/>
      <c r="I51" s="5"/>
      <c r="J51" s="5"/>
      <c r="K51" s="5"/>
      <c r="L51" s="5"/>
      <c r="M51" s="5"/>
      <c r="N51" s="5"/>
      <c r="O51" s="5"/>
      <c r="P51" s="5"/>
      <c r="Q51" s="5"/>
      <c r="R51" s="5"/>
      <c r="S51" s="5"/>
      <c r="T51" s="5"/>
      <c r="U51" s="5"/>
      <c r="V51" s="5"/>
    </row>
    <row r="52" spans="2:22" ht="32.25" thickBot="1">
      <c r="B52" s="64">
        <v>3</v>
      </c>
      <c r="C52" s="61" t="s">
        <v>566</v>
      </c>
      <c r="D52" s="5"/>
      <c r="E52" s="5"/>
      <c r="F52" s="5"/>
      <c r="G52" s="5"/>
      <c r="H52" s="5"/>
      <c r="I52" s="5"/>
      <c r="J52" s="5"/>
      <c r="K52" s="5"/>
      <c r="L52" s="5"/>
      <c r="M52" s="5"/>
      <c r="N52" s="5"/>
      <c r="O52" s="5"/>
      <c r="P52" s="5"/>
      <c r="Q52" s="5"/>
      <c r="R52" s="5"/>
      <c r="S52" s="5"/>
      <c r="T52" s="5"/>
      <c r="U52" s="5"/>
      <c r="V52" s="5"/>
    </row>
    <row r="53" spans="2:22" s="62" customFormat="1" ht="19.5" thickBot="1">
      <c r="B53" s="87"/>
      <c r="C53" s="88"/>
      <c r="D53" s="87"/>
      <c r="E53" s="87"/>
      <c r="F53" s="87"/>
      <c r="G53" s="87"/>
      <c r="H53" s="87"/>
      <c r="I53" s="87"/>
      <c r="J53" s="87"/>
      <c r="K53" s="87"/>
      <c r="L53" s="87"/>
      <c r="M53" s="87"/>
      <c r="N53" s="87"/>
      <c r="O53" s="87"/>
      <c r="P53" s="89" t="s">
        <v>666</v>
      </c>
      <c r="Q53" s="90">
        <f>SUM(Q51:Q52)</f>
        <v>0</v>
      </c>
      <c r="R53" s="87"/>
      <c r="S53" s="87"/>
      <c r="T53" s="87"/>
      <c r="U53" s="87"/>
      <c r="V53" s="87"/>
    </row>
    <row r="54" ht="15.75">
      <c r="B54" s="65" t="s">
        <v>530</v>
      </c>
    </row>
    <row r="55" ht="15.75"/>
    <row r="56" ht="15.75"/>
    <row r="57" spans="2:3" ht="15.75">
      <c r="B57" s="54" t="s">
        <v>567</v>
      </c>
      <c r="C57" s="54"/>
    </row>
    <row r="58" ht="16.5" thickBot="1"/>
    <row r="59" spans="2:22" ht="16.5" thickBot="1">
      <c r="B59" s="153" t="s">
        <v>508</v>
      </c>
      <c r="C59" s="153"/>
      <c r="D59" s="153"/>
      <c r="E59" s="153"/>
      <c r="F59" s="167" t="s">
        <v>507</v>
      </c>
      <c r="G59" s="153" t="s">
        <v>509</v>
      </c>
      <c r="H59" s="153"/>
      <c r="I59" s="161" t="s">
        <v>511</v>
      </c>
      <c r="J59" s="163"/>
      <c r="K59" s="163"/>
      <c r="L59" s="163"/>
      <c r="M59" s="162"/>
      <c r="N59" s="161" t="s">
        <v>515</v>
      </c>
      <c r="O59" s="163"/>
      <c r="P59" s="163"/>
      <c r="Q59" s="163"/>
      <c r="R59" s="162"/>
      <c r="S59" s="167" t="s">
        <v>517</v>
      </c>
      <c r="T59" s="167" t="s">
        <v>518</v>
      </c>
      <c r="U59" s="153" t="s">
        <v>519</v>
      </c>
      <c r="V59" s="153" t="s">
        <v>520</v>
      </c>
    </row>
    <row r="60" spans="2:22" ht="16.5" thickBot="1">
      <c r="B60" s="55" t="s">
        <v>502</v>
      </c>
      <c r="C60" s="55" t="s">
        <v>506</v>
      </c>
      <c r="D60" s="55" t="s">
        <v>503</v>
      </c>
      <c r="E60" s="55" t="s">
        <v>21</v>
      </c>
      <c r="F60" s="167"/>
      <c r="G60" s="55" t="s">
        <v>510</v>
      </c>
      <c r="H60" s="55" t="s">
        <v>60</v>
      </c>
      <c r="I60" s="55" t="s">
        <v>512</v>
      </c>
      <c r="J60" s="55" t="s">
        <v>63</v>
      </c>
      <c r="K60" s="55" t="s">
        <v>513</v>
      </c>
      <c r="L60" s="55" t="s">
        <v>65</v>
      </c>
      <c r="M60" s="55" t="s">
        <v>514</v>
      </c>
      <c r="N60" s="55" t="s">
        <v>63</v>
      </c>
      <c r="O60" s="55" t="s">
        <v>513</v>
      </c>
      <c r="P60" s="55" t="s">
        <v>65</v>
      </c>
      <c r="Q60" s="55" t="s">
        <v>516</v>
      </c>
      <c r="R60" s="55" t="s">
        <v>514</v>
      </c>
      <c r="S60" s="167"/>
      <c r="T60" s="167"/>
      <c r="U60" s="153"/>
      <c r="V60" s="153"/>
    </row>
    <row r="61" spans="2:22" ht="48" thickBot="1">
      <c r="B61" s="63">
        <v>1</v>
      </c>
      <c r="C61" s="61" t="s">
        <v>568</v>
      </c>
      <c r="D61" s="5"/>
      <c r="E61" s="5"/>
      <c r="F61" s="5"/>
      <c r="G61" s="5"/>
      <c r="H61" s="5"/>
      <c r="I61" s="5"/>
      <c r="J61" s="5"/>
      <c r="K61" s="5"/>
      <c r="L61" s="5"/>
      <c r="M61" s="5"/>
      <c r="N61" s="5"/>
      <c r="O61" s="5"/>
      <c r="P61" s="5"/>
      <c r="Q61" s="5"/>
      <c r="R61" s="5"/>
      <c r="S61" s="5"/>
      <c r="T61" s="5"/>
      <c r="U61" s="5"/>
      <c r="V61" s="5"/>
    </row>
    <row r="62" spans="2:22" ht="48" thickBot="1">
      <c r="B62" s="63">
        <v>1</v>
      </c>
      <c r="C62" s="61" t="s">
        <v>568</v>
      </c>
      <c r="D62" s="5"/>
      <c r="E62" s="5"/>
      <c r="F62" s="5"/>
      <c r="G62" s="5"/>
      <c r="H62" s="5"/>
      <c r="I62" s="5"/>
      <c r="J62" s="5"/>
      <c r="K62" s="5"/>
      <c r="L62" s="5"/>
      <c r="M62" s="5"/>
      <c r="N62" s="5"/>
      <c r="O62" s="5"/>
      <c r="P62" s="5"/>
      <c r="Q62" s="5"/>
      <c r="R62" s="5"/>
      <c r="S62" s="5"/>
      <c r="T62" s="5"/>
      <c r="U62" s="5"/>
      <c r="V62" s="5"/>
    </row>
    <row r="63" spans="2:22" s="62" customFormat="1" ht="19.5" thickBot="1">
      <c r="B63" s="87"/>
      <c r="C63" s="88"/>
      <c r="D63" s="87"/>
      <c r="E63" s="87"/>
      <c r="F63" s="87"/>
      <c r="G63" s="87"/>
      <c r="H63" s="87"/>
      <c r="I63" s="87"/>
      <c r="J63" s="87"/>
      <c r="K63" s="87"/>
      <c r="L63" s="87"/>
      <c r="M63" s="87"/>
      <c r="N63" s="87"/>
      <c r="O63" s="87"/>
      <c r="P63" s="89" t="s">
        <v>666</v>
      </c>
      <c r="Q63" s="90">
        <f>SUM(Q61:Q62)</f>
        <v>0</v>
      </c>
      <c r="R63" s="87"/>
      <c r="S63" s="87"/>
      <c r="T63" s="87"/>
      <c r="U63" s="87"/>
      <c r="V63" s="87"/>
    </row>
    <row r="64" ht="15">
      <c r="B64" s="65" t="s">
        <v>530</v>
      </c>
    </row>
    <row r="65" ht="16.5" thickBot="1"/>
    <row r="66" spans="2:22" ht="16.5" thickBot="1">
      <c r="B66" s="156" t="s">
        <v>508</v>
      </c>
      <c r="C66" s="157"/>
      <c r="D66" s="157"/>
      <c r="E66" s="158"/>
      <c r="F66" s="159" t="s">
        <v>507</v>
      </c>
      <c r="G66" s="161" t="s">
        <v>509</v>
      </c>
      <c r="H66" s="162"/>
      <c r="I66" s="161" t="s">
        <v>511</v>
      </c>
      <c r="J66" s="163"/>
      <c r="K66" s="163"/>
      <c r="L66" s="163"/>
      <c r="M66" s="163" t="s">
        <v>515</v>
      </c>
      <c r="N66" s="163"/>
      <c r="O66" s="163"/>
      <c r="P66" s="163"/>
      <c r="Q66" s="163"/>
      <c r="R66" s="162"/>
      <c r="S66" s="159" t="s">
        <v>517</v>
      </c>
      <c r="T66" s="159" t="s">
        <v>518</v>
      </c>
      <c r="U66" s="164" t="s">
        <v>519</v>
      </c>
      <c r="V66" s="153" t="s">
        <v>520</v>
      </c>
    </row>
    <row r="67" spans="2:22" ht="16.5" thickBot="1">
      <c r="B67" s="55" t="s">
        <v>502</v>
      </c>
      <c r="C67" s="55" t="s">
        <v>506</v>
      </c>
      <c r="D67" s="55" t="s">
        <v>503</v>
      </c>
      <c r="E67" s="55" t="s">
        <v>21</v>
      </c>
      <c r="F67" s="160"/>
      <c r="G67" s="55" t="s">
        <v>510</v>
      </c>
      <c r="H67" s="55" t="s">
        <v>60</v>
      </c>
      <c r="I67" s="55" t="s">
        <v>512</v>
      </c>
      <c r="J67" s="55" t="s">
        <v>63</v>
      </c>
      <c r="K67" s="55" t="s">
        <v>513</v>
      </c>
      <c r="L67" s="55" t="s">
        <v>65</v>
      </c>
      <c r="M67" s="55" t="s">
        <v>514</v>
      </c>
      <c r="N67" s="55" t="s">
        <v>63</v>
      </c>
      <c r="O67" s="55" t="s">
        <v>513</v>
      </c>
      <c r="P67" s="55" t="s">
        <v>65</v>
      </c>
      <c r="Q67" s="55" t="s">
        <v>516</v>
      </c>
      <c r="R67" s="55" t="s">
        <v>514</v>
      </c>
      <c r="S67" s="160"/>
      <c r="T67" s="160"/>
      <c r="U67" s="165"/>
      <c r="V67" s="153"/>
    </row>
    <row r="68" spans="2:22" ht="48" thickBot="1">
      <c r="B68" s="63">
        <v>3</v>
      </c>
      <c r="C68" s="61" t="s">
        <v>569</v>
      </c>
      <c r="D68" s="5"/>
      <c r="E68" s="5"/>
      <c r="F68" s="5"/>
      <c r="G68" s="5"/>
      <c r="H68" s="5"/>
      <c r="I68" s="5"/>
      <c r="J68" s="5"/>
      <c r="K68" s="5"/>
      <c r="L68" s="5"/>
      <c r="M68" s="5"/>
      <c r="N68" s="5"/>
      <c r="O68" s="5"/>
      <c r="P68" s="5"/>
      <c r="Q68" s="5"/>
      <c r="R68" s="5"/>
      <c r="S68" s="5"/>
      <c r="T68" s="5"/>
      <c r="U68" s="5"/>
      <c r="V68" s="5"/>
    </row>
    <row r="69" spans="2:22" ht="48" thickBot="1">
      <c r="B69" s="63">
        <v>3</v>
      </c>
      <c r="C69" s="61" t="s">
        <v>569</v>
      </c>
      <c r="D69" s="5"/>
      <c r="E69" s="5"/>
      <c r="F69" s="5"/>
      <c r="G69" s="5"/>
      <c r="H69" s="5"/>
      <c r="I69" s="5"/>
      <c r="J69" s="5"/>
      <c r="K69" s="5"/>
      <c r="L69" s="5"/>
      <c r="M69" s="5"/>
      <c r="N69" s="5"/>
      <c r="O69" s="5"/>
      <c r="P69" s="5"/>
      <c r="Q69" s="5"/>
      <c r="R69" s="5"/>
      <c r="S69" s="5"/>
      <c r="T69" s="5"/>
      <c r="U69" s="5"/>
      <c r="V69" s="5"/>
    </row>
    <row r="70" spans="2:22" s="62" customFormat="1" ht="19.5" thickBot="1">
      <c r="B70" s="87"/>
      <c r="C70" s="88"/>
      <c r="D70" s="87"/>
      <c r="E70" s="87"/>
      <c r="F70" s="87"/>
      <c r="G70" s="87"/>
      <c r="H70" s="87"/>
      <c r="I70" s="87"/>
      <c r="J70" s="87"/>
      <c r="K70" s="87"/>
      <c r="L70" s="87"/>
      <c r="M70" s="87"/>
      <c r="N70" s="87"/>
      <c r="O70" s="87"/>
      <c r="P70" s="89" t="s">
        <v>666</v>
      </c>
      <c r="Q70" s="90">
        <f>SUM(Q68:Q69)</f>
        <v>0</v>
      </c>
      <c r="R70" s="87"/>
      <c r="S70" s="87"/>
      <c r="T70" s="87"/>
      <c r="U70" s="87"/>
      <c r="V70" s="87"/>
    </row>
    <row r="71" ht="15">
      <c r="B71" s="65" t="s">
        <v>530</v>
      </c>
    </row>
    <row r="74" ht="15">
      <c r="B74" s="66" t="s">
        <v>533</v>
      </c>
    </row>
    <row r="75" ht="16.5" thickBot="1"/>
    <row r="76" spans="2:3" ht="16.5" thickBot="1">
      <c r="B76" s="63"/>
      <c r="C76" s="5" t="s">
        <v>534</v>
      </c>
    </row>
    <row r="77" spans="2:3" ht="16.5" thickBot="1">
      <c r="B77" s="64"/>
      <c r="C77" s="5" t="s">
        <v>535</v>
      </c>
    </row>
  </sheetData>
  <mergeCells count="75">
    <mergeCell ref="B5:D5"/>
    <mergeCell ref="S7:S8"/>
    <mergeCell ref="T7:T8"/>
    <mergeCell ref="U7:U8"/>
    <mergeCell ref="V7:V8"/>
    <mergeCell ref="B7:E7"/>
    <mergeCell ref="F7:F8"/>
    <mergeCell ref="G7:H7"/>
    <mergeCell ref="I7:M7"/>
    <mergeCell ref="N7:R7"/>
    <mergeCell ref="B15:E15"/>
    <mergeCell ref="F15:F16"/>
    <mergeCell ref="G15:H15"/>
    <mergeCell ref="I15:L15"/>
    <mergeCell ref="M15:R15"/>
    <mergeCell ref="S25:S26"/>
    <mergeCell ref="T25:T26"/>
    <mergeCell ref="T15:T16"/>
    <mergeCell ref="U15:U16"/>
    <mergeCell ref="V15:V16"/>
    <mergeCell ref="S15:S16"/>
    <mergeCell ref="V32:V33"/>
    <mergeCell ref="U25:U26"/>
    <mergeCell ref="V25:V26"/>
    <mergeCell ref="B32:E32"/>
    <mergeCell ref="F32:F33"/>
    <mergeCell ref="G32:H32"/>
    <mergeCell ref="I32:L32"/>
    <mergeCell ref="M32:R32"/>
    <mergeCell ref="S32:S33"/>
    <mergeCell ref="T32:T33"/>
    <mergeCell ref="U32:U33"/>
    <mergeCell ref="B25:E25"/>
    <mergeCell ref="F25:F26"/>
    <mergeCell ref="G25:H25"/>
    <mergeCell ref="I25:M25"/>
    <mergeCell ref="N25:R25"/>
    <mergeCell ref="B42:E42"/>
    <mergeCell ref="F42:F43"/>
    <mergeCell ref="G42:H42"/>
    <mergeCell ref="I42:M42"/>
    <mergeCell ref="N42:R42"/>
    <mergeCell ref="B49:E49"/>
    <mergeCell ref="F49:F50"/>
    <mergeCell ref="G49:H49"/>
    <mergeCell ref="I49:L49"/>
    <mergeCell ref="M49:R49"/>
    <mergeCell ref="U49:U50"/>
    <mergeCell ref="V49:V50"/>
    <mergeCell ref="S42:S43"/>
    <mergeCell ref="T42:T43"/>
    <mergeCell ref="U42:U43"/>
    <mergeCell ref="V42:V43"/>
    <mergeCell ref="S49:S50"/>
    <mergeCell ref="I59:M59"/>
    <mergeCell ref="N59:R59"/>
    <mergeCell ref="S59:S60"/>
    <mergeCell ref="T59:T60"/>
    <mergeCell ref="T49:T50"/>
    <mergeCell ref="B23:C23"/>
    <mergeCell ref="B40:D40"/>
    <mergeCell ref="V66:V67"/>
    <mergeCell ref="U59:U60"/>
    <mergeCell ref="V59:V60"/>
    <mergeCell ref="B66:E66"/>
    <mergeCell ref="F66:F67"/>
    <mergeCell ref="G66:H66"/>
    <mergeCell ref="I66:L66"/>
    <mergeCell ref="M66:R66"/>
    <mergeCell ref="S66:S67"/>
    <mergeCell ref="T66:T67"/>
    <mergeCell ref="U66:U67"/>
    <mergeCell ref="B59:E59"/>
    <mergeCell ref="F59:F60"/>
    <mergeCell ref="G59:H59"/>
  </mergeCells>
  <hyperlinks>
    <hyperlink ref="C1" location="'Información general'!A1" display="Inicio"/>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00102615356"/>
  </sheetPr>
  <dimension ref="A1:BD29"/>
  <sheetViews>
    <sheetView showGridLines="0" workbookViewId="0" topLeftCell="A10">
      <selection activeCell="AX22" sqref="AX22:AY22"/>
    </sheetView>
  </sheetViews>
  <sheetFormatPr defaultColWidth="11.421875" defaultRowHeight="15"/>
  <cols>
    <col min="1" max="2" width="11.421875" style="59" customWidth="1"/>
    <col min="3" max="3" width="46.8515625" style="59" customWidth="1"/>
    <col min="4" max="4" width="45.28125" style="59" customWidth="1"/>
    <col min="5" max="5" width="56.8515625" style="59" customWidth="1"/>
    <col min="6" max="6" width="11.421875" style="59" customWidth="1"/>
    <col min="7" max="7" width="15.140625" style="59" customWidth="1"/>
    <col min="8" max="8" width="18.8515625" style="59" bestFit="1" customWidth="1"/>
    <col min="9" max="9" width="26.7109375" style="59" bestFit="1" customWidth="1"/>
    <col min="10" max="11" width="11.421875" style="59" customWidth="1"/>
    <col min="12" max="12" width="13.57421875" style="59" bestFit="1" customWidth="1"/>
    <col min="13" max="29" width="13.57421875" style="59" customWidth="1"/>
    <col min="30" max="50" width="11.421875" style="59" customWidth="1"/>
    <col min="51" max="51" width="16.8515625" style="59" bestFit="1" customWidth="1"/>
    <col min="52" max="52" width="11.421875" style="59" customWidth="1"/>
    <col min="53" max="53" width="15.421875" style="59" customWidth="1"/>
    <col min="54" max="54" width="46.00390625" style="59" customWidth="1"/>
    <col min="55" max="55" width="40.28125" style="59" customWidth="1"/>
    <col min="56" max="56" width="45.140625" style="59" customWidth="1"/>
    <col min="57" max="57" width="57.8515625" style="59" customWidth="1"/>
    <col min="58" max="16384" width="11.421875" style="59" customWidth="1"/>
  </cols>
  <sheetData>
    <row r="1" ht="18.75">
      <c r="C1" s="81" t="s">
        <v>656</v>
      </c>
    </row>
    <row r="3" spans="2:56" ht="19.5" thickBot="1">
      <c r="B3" s="67" t="s">
        <v>571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ht="15.75"/>
    <row r="5" spans="2:3" ht="15">
      <c r="B5" s="166" t="s">
        <v>572</v>
      </c>
      <c r="C5" s="166"/>
    </row>
    <row r="6" ht="16.5" thickBot="1"/>
    <row r="7" spans="2:56" ht="16.5" thickBot="1">
      <c r="B7" s="153" t="s">
        <v>508</v>
      </c>
      <c r="C7" s="153"/>
      <c r="D7" s="153"/>
      <c r="E7" s="153"/>
      <c r="F7" s="167" t="s">
        <v>507</v>
      </c>
      <c r="G7" s="153" t="s">
        <v>509</v>
      </c>
      <c r="H7" s="153"/>
      <c r="I7" s="161" t="s">
        <v>511</v>
      </c>
      <c r="J7" s="163"/>
      <c r="K7" s="163"/>
      <c r="L7" s="163"/>
      <c r="M7" s="163"/>
      <c r="N7" s="163"/>
      <c r="O7" s="163"/>
      <c r="P7" s="163"/>
      <c r="Q7" s="163"/>
      <c r="R7" s="163"/>
      <c r="S7" s="163"/>
      <c r="T7" s="163"/>
      <c r="U7" s="163"/>
      <c r="V7" s="163"/>
      <c r="W7" s="163"/>
      <c r="X7" s="163"/>
      <c r="Y7" s="163"/>
      <c r="Z7" s="163"/>
      <c r="AA7" s="163"/>
      <c r="AB7" s="163"/>
      <c r="AC7" s="163"/>
      <c r="AD7" s="162"/>
      <c r="AE7" s="161" t="s">
        <v>515</v>
      </c>
      <c r="AF7" s="163"/>
      <c r="AG7" s="163"/>
      <c r="AH7" s="163"/>
      <c r="AI7" s="163"/>
      <c r="AJ7" s="163"/>
      <c r="AK7" s="163"/>
      <c r="AL7" s="163"/>
      <c r="AM7" s="163"/>
      <c r="AN7" s="163"/>
      <c r="AO7" s="163"/>
      <c r="AP7" s="163"/>
      <c r="AQ7" s="163"/>
      <c r="AR7" s="163"/>
      <c r="AS7" s="163"/>
      <c r="AT7" s="163"/>
      <c r="AU7" s="163"/>
      <c r="AV7" s="163"/>
      <c r="AW7" s="163"/>
      <c r="AX7" s="163"/>
      <c r="AY7" s="163"/>
      <c r="AZ7" s="162"/>
      <c r="BA7" s="167" t="s">
        <v>517</v>
      </c>
      <c r="BB7" s="167" t="s">
        <v>518</v>
      </c>
      <c r="BC7" s="153" t="s">
        <v>519</v>
      </c>
      <c r="BD7" s="153" t="s">
        <v>520</v>
      </c>
    </row>
    <row r="8" spans="2:56" ht="16.5" thickBot="1">
      <c r="B8" s="55" t="s">
        <v>502</v>
      </c>
      <c r="C8" s="55" t="s">
        <v>506</v>
      </c>
      <c r="D8" s="55" t="s">
        <v>503</v>
      </c>
      <c r="E8" s="55" t="s">
        <v>21</v>
      </c>
      <c r="F8" s="167"/>
      <c r="G8" s="55" t="s">
        <v>510</v>
      </c>
      <c r="H8" s="55" t="s">
        <v>60</v>
      </c>
      <c r="I8" s="55" t="s">
        <v>512</v>
      </c>
      <c r="J8" s="55" t="s">
        <v>63</v>
      </c>
      <c r="K8" s="55" t="s">
        <v>513</v>
      </c>
      <c r="L8" s="55" t="s">
        <v>65</v>
      </c>
      <c r="M8" s="55" t="s">
        <v>575</v>
      </c>
      <c r="N8" s="55" t="s">
        <v>576</v>
      </c>
      <c r="O8" s="55" t="s">
        <v>577</v>
      </c>
      <c r="P8" s="55" t="s">
        <v>578</v>
      </c>
      <c r="Q8" s="55" t="s">
        <v>579</v>
      </c>
      <c r="R8" s="55" t="s">
        <v>580</v>
      </c>
      <c r="S8" s="55" t="s">
        <v>581</v>
      </c>
      <c r="T8" s="55" t="s">
        <v>582</v>
      </c>
      <c r="U8" s="55" t="s">
        <v>583</v>
      </c>
      <c r="V8" s="55" t="s">
        <v>582</v>
      </c>
      <c r="W8" s="55" t="s">
        <v>584</v>
      </c>
      <c r="X8" s="55" t="s">
        <v>585</v>
      </c>
      <c r="Y8" s="55" t="s">
        <v>586</v>
      </c>
      <c r="Z8" s="55" t="s">
        <v>587</v>
      </c>
      <c r="AA8" s="55" t="s">
        <v>588</v>
      </c>
      <c r="AB8" s="55" t="s">
        <v>589</v>
      </c>
      <c r="AC8" s="55" t="s">
        <v>590</v>
      </c>
      <c r="AD8" s="55" t="s">
        <v>514</v>
      </c>
      <c r="AE8" s="55" t="s">
        <v>63</v>
      </c>
      <c r="AF8" s="55" t="s">
        <v>513</v>
      </c>
      <c r="AG8" s="55" t="s">
        <v>65</v>
      </c>
      <c r="AH8" s="55" t="s">
        <v>575</v>
      </c>
      <c r="AI8" s="55" t="s">
        <v>576</v>
      </c>
      <c r="AJ8" s="55" t="s">
        <v>577</v>
      </c>
      <c r="AK8" s="55" t="s">
        <v>578</v>
      </c>
      <c r="AL8" s="55" t="s">
        <v>579</v>
      </c>
      <c r="AM8" s="55" t="s">
        <v>580</v>
      </c>
      <c r="AN8" s="55" t="s">
        <v>581</v>
      </c>
      <c r="AO8" s="55" t="s">
        <v>582</v>
      </c>
      <c r="AP8" s="55" t="s">
        <v>583</v>
      </c>
      <c r="AQ8" s="55" t="s">
        <v>582</v>
      </c>
      <c r="AR8" s="55" t="s">
        <v>584</v>
      </c>
      <c r="AS8" s="55" t="s">
        <v>585</v>
      </c>
      <c r="AT8" s="55" t="s">
        <v>586</v>
      </c>
      <c r="AU8" s="55" t="s">
        <v>587</v>
      </c>
      <c r="AV8" s="55" t="s">
        <v>588</v>
      </c>
      <c r="AW8" s="55" t="s">
        <v>589</v>
      </c>
      <c r="AX8" s="55" t="s">
        <v>590</v>
      </c>
      <c r="AY8" s="55" t="s">
        <v>516</v>
      </c>
      <c r="AZ8" s="55" t="s">
        <v>514</v>
      </c>
      <c r="BA8" s="167"/>
      <c r="BB8" s="167"/>
      <c r="BC8" s="153"/>
      <c r="BD8" s="153"/>
    </row>
    <row r="9" spans="1:56" ht="48" thickBot="1">
      <c r="A9" s="60" t="s">
        <v>51</v>
      </c>
      <c r="B9" s="63">
        <v>1</v>
      </c>
      <c r="C9" s="57" t="s">
        <v>570</v>
      </c>
      <c r="D9" s="56" t="s">
        <v>115</v>
      </c>
      <c r="E9" s="57" t="s">
        <v>591</v>
      </c>
      <c r="F9" s="56"/>
      <c r="G9" s="56">
        <v>120000</v>
      </c>
      <c r="H9" s="56" t="s">
        <v>652</v>
      </c>
      <c r="I9" s="56" t="s">
        <v>653</v>
      </c>
      <c r="J9" s="56"/>
      <c r="K9" s="56">
        <v>0.5101</v>
      </c>
      <c r="L9" s="56"/>
      <c r="M9" s="56"/>
      <c r="N9" s="56"/>
      <c r="O9" s="56"/>
      <c r="P9" s="56"/>
      <c r="Q9" s="56"/>
      <c r="R9" s="56"/>
      <c r="S9" s="56"/>
      <c r="T9" s="56"/>
      <c r="U9" s="56"/>
      <c r="V9" s="56"/>
      <c r="W9" s="56"/>
      <c r="X9" s="56"/>
      <c r="Y9" s="56"/>
      <c r="Z9" s="56"/>
      <c r="AA9" s="56"/>
      <c r="AB9" s="56"/>
      <c r="AC9" s="56"/>
      <c r="AD9" s="56"/>
      <c r="AE9" s="56">
        <f>G9*J9*21</f>
        <v>0</v>
      </c>
      <c r="AF9" s="56">
        <f>G9*K9*1</f>
        <v>61212</v>
      </c>
      <c r="AG9" s="56">
        <f>G9*L9*310</f>
        <v>0</v>
      </c>
      <c r="AH9" s="56"/>
      <c r="AI9" s="56"/>
      <c r="AJ9" s="56"/>
      <c r="AK9" s="56"/>
      <c r="AL9" s="56"/>
      <c r="AM9" s="56"/>
      <c r="AN9" s="56"/>
      <c r="AO9" s="56"/>
      <c r="AP9" s="56"/>
      <c r="AQ9" s="56"/>
      <c r="AR9" s="56"/>
      <c r="AS9" s="56"/>
      <c r="AT9" s="56"/>
      <c r="AU9" s="56"/>
      <c r="AV9" s="56"/>
      <c r="AW9" s="56"/>
      <c r="AX9" s="56"/>
      <c r="AY9" s="56">
        <f>(AE9+AF9+AG9)/1000</f>
        <v>61.212</v>
      </c>
      <c r="AZ9" s="56"/>
      <c r="BA9" s="56" t="s">
        <v>557</v>
      </c>
      <c r="BB9" s="57" t="s">
        <v>654</v>
      </c>
      <c r="BC9" s="57" t="s">
        <v>592</v>
      </c>
      <c r="BD9" s="57" t="s">
        <v>593</v>
      </c>
    </row>
    <row r="10" spans="2:56" ht="32.25" thickBot="1">
      <c r="B10" s="63">
        <v>1</v>
      </c>
      <c r="C10" s="61" t="s">
        <v>570</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2:56" ht="32.25" thickBot="1">
      <c r="B11" s="63">
        <v>1</v>
      </c>
      <c r="C11" s="61" t="s">
        <v>570</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2:56" s="62" customFormat="1" ht="19.5" thickBot="1">
      <c r="B12" s="87"/>
      <c r="C12" s="88"/>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9" t="s">
        <v>666</v>
      </c>
      <c r="AY12" s="90">
        <f>SUM(AY10:AY11)</f>
        <v>0</v>
      </c>
      <c r="AZ12" s="87"/>
      <c r="BA12" s="87"/>
      <c r="BB12" s="87"/>
      <c r="BC12" s="87"/>
      <c r="BD12" s="87"/>
    </row>
    <row r="13" ht="15">
      <c r="B13" s="65" t="s">
        <v>530</v>
      </c>
    </row>
    <row r="14" ht="15.75"/>
    <row r="16" spans="2:3" ht="15">
      <c r="B16" s="54" t="s">
        <v>573</v>
      </c>
      <c r="C16" s="54"/>
    </row>
    <row r="17" ht="16.5" thickBot="1"/>
    <row r="18" spans="2:56" ht="16.5" thickBot="1">
      <c r="B18" s="153" t="s">
        <v>508</v>
      </c>
      <c r="C18" s="153"/>
      <c r="D18" s="153"/>
      <c r="E18" s="153"/>
      <c r="F18" s="167" t="s">
        <v>507</v>
      </c>
      <c r="G18" s="153" t="s">
        <v>509</v>
      </c>
      <c r="H18" s="153"/>
      <c r="I18" s="161" t="s">
        <v>511</v>
      </c>
      <c r="J18" s="163"/>
      <c r="K18" s="163"/>
      <c r="L18" s="163"/>
      <c r="M18" s="163"/>
      <c r="N18" s="163"/>
      <c r="O18" s="163"/>
      <c r="P18" s="163"/>
      <c r="Q18" s="163"/>
      <c r="R18" s="163"/>
      <c r="S18" s="163"/>
      <c r="T18" s="163"/>
      <c r="U18" s="163"/>
      <c r="V18" s="163"/>
      <c r="W18" s="163"/>
      <c r="X18" s="163"/>
      <c r="Y18" s="163"/>
      <c r="Z18" s="163"/>
      <c r="AA18" s="163"/>
      <c r="AB18" s="163"/>
      <c r="AC18" s="163"/>
      <c r="AD18" s="162"/>
      <c r="AE18" s="161" t="s">
        <v>515</v>
      </c>
      <c r="AF18" s="163"/>
      <c r="AG18" s="163"/>
      <c r="AH18" s="163"/>
      <c r="AI18" s="163"/>
      <c r="AJ18" s="163"/>
      <c r="AK18" s="163"/>
      <c r="AL18" s="163"/>
      <c r="AM18" s="163"/>
      <c r="AN18" s="163"/>
      <c r="AO18" s="163"/>
      <c r="AP18" s="163"/>
      <c r="AQ18" s="163"/>
      <c r="AR18" s="163"/>
      <c r="AS18" s="163"/>
      <c r="AT18" s="163"/>
      <c r="AU18" s="163"/>
      <c r="AV18" s="163"/>
      <c r="AW18" s="163"/>
      <c r="AX18" s="163"/>
      <c r="AY18" s="163"/>
      <c r="AZ18" s="162"/>
      <c r="BA18" s="167" t="s">
        <v>517</v>
      </c>
      <c r="BB18" s="167" t="s">
        <v>518</v>
      </c>
      <c r="BC18" s="153" t="s">
        <v>519</v>
      </c>
      <c r="BD18" s="153" t="s">
        <v>520</v>
      </c>
    </row>
    <row r="19" spans="2:56" ht="16.5" thickBot="1">
      <c r="B19" s="55" t="s">
        <v>502</v>
      </c>
      <c r="C19" s="55" t="s">
        <v>506</v>
      </c>
      <c r="D19" s="55" t="s">
        <v>503</v>
      </c>
      <c r="E19" s="55" t="s">
        <v>21</v>
      </c>
      <c r="F19" s="167"/>
      <c r="G19" s="55" t="s">
        <v>510</v>
      </c>
      <c r="H19" s="55" t="s">
        <v>60</v>
      </c>
      <c r="I19" s="55" t="s">
        <v>512</v>
      </c>
      <c r="J19" s="55" t="s">
        <v>63</v>
      </c>
      <c r="K19" s="55" t="s">
        <v>513</v>
      </c>
      <c r="L19" s="55" t="s">
        <v>65</v>
      </c>
      <c r="M19" s="55" t="s">
        <v>575</v>
      </c>
      <c r="N19" s="55" t="s">
        <v>576</v>
      </c>
      <c r="O19" s="55" t="s">
        <v>577</v>
      </c>
      <c r="P19" s="55" t="s">
        <v>578</v>
      </c>
      <c r="Q19" s="55" t="s">
        <v>579</v>
      </c>
      <c r="R19" s="55" t="s">
        <v>580</v>
      </c>
      <c r="S19" s="55" t="s">
        <v>581</v>
      </c>
      <c r="T19" s="55" t="s">
        <v>582</v>
      </c>
      <c r="U19" s="55" t="s">
        <v>583</v>
      </c>
      <c r="V19" s="55" t="s">
        <v>582</v>
      </c>
      <c r="W19" s="55" t="s">
        <v>584</v>
      </c>
      <c r="X19" s="55" t="s">
        <v>585</v>
      </c>
      <c r="Y19" s="55" t="s">
        <v>586</v>
      </c>
      <c r="Z19" s="55" t="s">
        <v>587</v>
      </c>
      <c r="AA19" s="55" t="s">
        <v>588</v>
      </c>
      <c r="AB19" s="55" t="s">
        <v>589</v>
      </c>
      <c r="AC19" s="55" t="s">
        <v>590</v>
      </c>
      <c r="AD19" s="55" t="s">
        <v>514</v>
      </c>
      <c r="AE19" s="55" t="s">
        <v>63</v>
      </c>
      <c r="AF19" s="55" t="s">
        <v>513</v>
      </c>
      <c r="AG19" s="55" t="s">
        <v>65</v>
      </c>
      <c r="AH19" s="55" t="s">
        <v>575</v>
      </c>
      <c r="AI19" s="55" t="s">
        <v>576</v>
      </c>
      <c r="AJ19" s="55" t="s">
        <v>577</v>
      </c>
      <c r="AK19" s="55" t="s">
        <v>578</v>
      </c>
      <c r="AL19" s="55" t="s">
        <v>579</v>
      </c>
      <c r="AM19" s="55" t="s">
        <v>580</v>
      </c>
      <c r="AN19" s="55" t="s">
        <v>581</v>
      </c>
      <c r="AO19" s="55" t="s">
        <v>582</v>
      </c>
      <c r="AP19" s="55" t="s">
        <v>583</v>
      </c>
      <c r="AQ19" s="55" t="s">
        <v>582</v>
      </c>
      <c r="AR19" s="55" t="s">
        <v>584</v>
      </c>
      <c r="AS19" s="55" t="s">
        <v>585</v>
      </c>
      <c r="AT19" s="55" t="s">
        <v>586</v>
      </c>
      <c r="AU19" s="55" t="s">
        <v>587</v>
      </c>
      <c r="AV19" s="55" t="s">
        <v>588</v>
      </c>
      <c r="AW19" s="55" t="s">
        <v>589</v>
      </c>
      <c r="AX19" s="55" t="s">
        <v>590</v>
      </c>
      <c r="AY19" s="55" t="s">
        <v>516</v>
      </c>
      <c r="AZ19" s="55" t="s">
        <v>514</v>
      </c>
      <c r="BA19" s="167"/>
      <c r="BB19" s="167"/>
      <c r="BC19" s="153"/>
      <c r="BD19" s="153"/>
    </row>
    <row r="20" spans="2:56" ht="32.25" thickBot="1">
      <c r="B20" s="63">
        <v>1</v>
      </c>
      <c r="C20" s="61" t="s">
        <v>574</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row>
    <row r="21" spans="2:56" ht="32.25" thickBot="1">
      <c r="B21" s="63">
        <v>1</v>
      </c>
      <c r="C21" s="61" t="s">
        <v>574</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row>
    <row r="22" spans="2:56" s="62" customFormat="1" ht="19.5" thickBot="1">
      <c r="B22" s="87"/>
      <c r="C22" s="88"/>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9" t="s">
        <v>666</v>
      </c>
      <c r="AY22" s="90">
        <f>SUM(AY20:AY21)</f>
        <v>0</v>
      </c>
      <c r="AZ22" s="87"/>
      <c r="BA22" s="87"/>
      <c r="BB22" s="87"/>
      <c r="BC22" s="87"/>
      <c r="BD22" s="87"/>
    </row>
    <row r="23" ht="15">
      <c r="B23" s="65" t="s">
        <v>530</v>
      </c>
    </row>
    <row r="26" ht="15">
      <c r="B26" s="66" t="s">
        <v>533</v>
      </c>
    </row>
    <row r="27" ht="16.5" thickBot="1"/>
    <row r="28" spans="2:3" ht="16.5" thickBot="1">
      <c r="B28" s="63"/>
      <c r="C28" s="5" t="s">
        <v>534</v>
      </c>
    </row>
    <row r="29" spans="2:3" ht="16.5" thickBot="1">
      <c r="B29" s="64"/>
      <c r="C29" s="5" t="s">
        <v>535</v>
      </c>
    </row>
  </sheetData>
  <mergeCells count="19">
    <mergeCell ref="BA7:BA8"/>
    <mergeCell ref="BB7:BB8"/>
    <mergeCell ref="BC7:BC8"/>
    <mergeCell ref="BD7:BD8"/>
    <mergeCell ref="B5:C5"/>
    <mergeCell ref="B7:E7"/>
    <mergeCell ref="F7:F8"/>
    <mergeCell ref="G7:H7"/>
    <mergeCell ref="AE7:AZ7"/>
    <mergeCell ref="I7:AD7"/>
    <mergeCell ref="I18:AD18"/>
    <mergeCell ref="BC18:BC19"/>
    <mergeCell ref="BD18:BD19"/>
    <mergeCell ref="B18:E18"/>
    <mergeCell ref="F18:F19"/>
    <mergeCell ref="G18:H18"/>
    <mergeCell ref="AE18:AZ18"/>
    <mergeCell ref="BA18:BA19"/>
    <mergeCell ref="BB18:BB19"/>
  </mergeCells>
  <hyperlinks>
    <hyperlink ref="C1" location="'Información general'!A1" display="Inicio"/>
  </hyperlink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00102615356"/>
  </sheetPr>
  <dimension ref="A1:V39"/>
  <sheetViews>
    <sheetView showGridLines="0" workbookViewId="0" topLeftCell="A43">
      <selection activeCell="Q36" sqref="Q36"/>
    </sheetView>
  </sheetViews>
  <sheetFormatPr defaultColWidth="11.421875" defaultRowHeight="15"/>
  <cols>
    <col min="1" max="2" width="11.421875" style="59" customWidth="1"/>
    <col min="3" max="3" width="46.8515625" style="59" customWidth="1"/>
    <col min="4" max="4" width="45.28125" style="69" customWidth="1"/>
    <col min="5" max="5" width="56.8515625" style="59" customWidth="1"/>
    <col min="6" max="6" width="11.421875" style="59" customWidth="1"/>
    <col min="7" max="7" width="15.140625" style="59" customWidth="1"/>
    <col min="8" max="8" width="14.8515625" style="59" customWidth="1"/>
    <col min="9" max="9" width="26.7109375" style="59" bestFit="1" customWidth="1"/>
    <col min="10" max="11" width="11.421875" style="59" customWidth="1"/>
    <col min="12" max="12" width="13.57421875" style="59" bestFit="1" customWidth="1"/>
    <col min="13" max="16" width="11.421875" style="59" customWidth="1"/>
    <col min="17" max="17" width="16.8515625" style="59" bestFit="1" customWidth="1"/>
    <col min="18" max="18" width="11.421875" style="59" customWidth="1"/>
    <col min="19" max="19" width="15.421875" style="59" customWidth="1"/>
    <col min="20" max="20" width="46.00390625" style="59" customWidth="1"/>
    <col min="21" max="21" width="40.28125" style="59" customWidth="1"/>
    <col min="22" max="22" width="45.140625" style="59" customWidth="1"/>
    <col min="23" max="23" width="57.8515625" style="59" customWidth="1"/>
    <col min="24" max="16384" width="11.421875" style="59" customWidth="1"/>
  </cols>
  <sheetData>
    <row r="1" ht="18.75">
      <c r="C1" s="81" t="s">
        <v>656</v>
      </c>
    </row>
    <row r="3" spans="2:22" ht="19.5" thickBot="1">
      <c r="B3" s="67" t="s">
        <v>594</v>
      </c>
      <c r="C3" s="6"/>
      <c r="D3" s="68"/>
      <c r="E3" s="6"/>
      <c r="F3" s="6"/>
      <c r="G3" s="6"/>
      <c r="H3" s="6"/>
      <c r="I3" s="6"/>
      <c r="J3" s="6"/>
      <c r="K3" s="6"/>
      <c r="L3" s="6"/>
      <c r="M3" s="6"/>
      <c r="N3" s="6"/>
      <c r="O3" s="6"/>
      <c r="P3" s="6"/>
      <c r="Q3" s="6"/>
      <c r="R3" s="6"/>
      <c r="S3" s="6"/>
      <c r="T3" s="6"/>
      <c r="U3" s="6"/>
      <c r="V3" s="6"/>
    </row>
    <row r="4" ht="15.75"/>
    <row r="5" spans="2:3" ht="15.75">
      <c r="B5" s="166" t="s">
        <v>596</v>
      </c>
      <c r="C5" s="166"/>
    </row>
    <row r="6" ht="16.5" thickBot="1"/>
    <row r="7" spans="2:22" ht="16.5" thickBot="1">
      <c r="B7" s="153" t="s">
        <v>508</v>
      </c>
      <c r="C7" s="153"/>
      <c r="D7" s="153"/>
      <c r="E7" s="153"/>
      <c r="F7" s="167" t="s">
        <v>507</v>
      </c>
      <c r="G7" s="153" t="s">
        <v>509</v>
      </c>
      <c r="H7" s="153"/>
      <c r="I7" s="161" t="s">
        <v>511</v>
      </c>
      <c r="J7" s="163"/>
      <c r="K7" s="163"/>
      <c r="L7" s="163"/>
      <c r="M7" s="162"/>
      <c r="N7" s="161" t="s">
        <v>515</v>
      </c>
      <c r="O7" s="163"/>
      <c r="P7" s="163"/>
      <c r="Q7" s="163"/>
      <c r="R7" s="162"/>
      <c r="S7" s="167" t="s">
        <v>517</v>
      </c>
      <c r="T7" s="167" t="s">
        <v>518</v>
      </c>
      <c r="U7" s="153" t="s">
        <v>519</v>
      </c>
      <c r="V7" s="153" t="s">
        <v>520</v>
      </c>
    </row>
    <row r="8" spans="2:22" ht="16.5" thickBot="1">
      <c r="B8" s="55" t="s">
        <v>502</v>
      </c>
      <c r="C8" s="55" t="s">
        <v>506</v>
      </c>
      <c r="D8" s="58" t="s">
        <v>503</v>
      </c>
      <c r="E8" s="55" t="s">
        <v>21</v>
      </c>
      <c r="F8" s="167"/>
      <c r="G8" s="55" t="s">
        <v>510</v>
      </c>
      <c r="H8" s="55" t="s">
        <v>60</v>
      </c>
      <c r="I8" s="55" t="s">
        <v>512</v>
      </c>
      <c r="J8" s="55" t="s">
        <v>63</v>
      </c>
      <c r="K8" s="55" t="s">
        <v>513</v>
      </c>
      <c r="L8" s="55" t="s">
        <v>65</v>
      </c>
      <c r="M8" s="55" t="s">
        <v>514</v>
      </c>
      <c r="N8" s="55" t="s">
        <v>63</v>
      </c>
      <c r="O8" s="55" t="s">
        <v>513</v>
      </c>
      <c r="P8" s="55" t="s">
        <v>65</v>
      </c>
      <c r="Q8" s="55" t="s">
        <v>516</v>
      </c>
      <c r="R8" s="55" t="s">
        <v>514</v>
      </c>
      <c r="S8" s="167"/>
      <c r="T8" s="167"/>
      <c r="U8" s="153"/>
      <c r="V8" s="153"/>
    </row>
    <row r="9" spans="1:22" ht="79.5" thickBot="1">
      <c r="A9" s="60" t="s">
        <v>51</v>
      </c>
      <c r="B9" s="63">
        <v>1</v>
      </c>
      <c r="C9" s="57" t="s">
        <v>595</v>
      </c>
      <c r="D9" s="57" t="s">
        <v>600</v>
      </c>
      <c r="E9" s="57" t="s">
        <v>601</v>
      </c>
      <c r="F9" s="56"/>
      <c r="G9" s="56">
        <v>1000</v>
      </c>
      <c r="H9" s="56" t="s">
        <v>602</v>
      </c>
      <c r="I9" s="56" t="s">
        <v>603</v>
      </c>
      <c r="J9" s="56">
        <v>111.7</v>
      </c>
      <c r="K9" s="56"/>
      <c r="L9" s="56"/>
      <c r="M9" s="56"/>
      <c r="N9" s="56">
        <f>G9*J9*21</f>
        <v>2345700</v>
      </c>
      <c r="O9" s="56">
        <f>G9*K9*1</f>
        <v>0</v>
      </c>
      <c r="P9" s="56">
        <f>G9*L9*310</f>
        <v>0</v>
      </c>
      <c r="Q9" s="56">
        <f>(N9+O9+P9)/1000</f>
        <v>2345.7</v>
      </c>
      <c r="R9" s="56"/>
      <c r="S9" s="56" t="s">
        <v>525</v>
      </c>
      <c r="T9" s="57" t="s">
        <v>655</v>
      </c>
      <c r="U9" s="57" t="s">
        <v>604</v>
      </c>
      <c r="V9" s="57" t="s">
        <v>605</v>
      </c>
    </row>
    <row r="10" spans="2:22" ht="32.25" thickBot="1">
      <c r="B10" s="63">
        <v>1</v>
      </c>
      <c r="C10" s="61" t="s">
        <v>595</v>
      </c>
      <c r="D10" s="61"/>
      <c r="E10" s="5"/>
      <c r="F10" s="5"/>
      <c r="G10" s="5"/>
      <c r="H10" s="5"/>
      <c r="I10" s="5"/>
      <c r="J10" s="5"/>
      <c r="K10" s="5"/>
      <c r="L10" s="5"/>
      <c r="M10" s="5"/>
      <c r="N10" s="5"/>
      <c r="O10" s="5"/>
      <c r="P10" s="5"/>
      <c r="Q10" s="5"/>
      <c r="R10" s="5"/>
      <c r="S10" s="5"/>
      <c r="T10" s="5"/>
      <c r="U10" s="5"/>
      <c r="V10" s="5"/>
    </row>
    <row r="11" spans="2:22" ht="32.25" thickBot="1">
      <c r="B11" s="63">
        <v>1</v>
      </c>
      <c r="C11" s="61" t="s">
        <v>595</v>
      </c>
      <c r="D11" s="61"/>
      <c r="E11" s="5"/>
      <c r="F11" s="5"/>
      <c r="G11" s="5"/>
      <c r="H11" s="5"/>
      <c r="I11" s="5"/>
      <c r="J11" s="5"/>
      <c r="K11" s="5"/>
      <c r="L11" s="5"/>
      <c r="M11" s="5"/>
      <c r="N11" s="5"/>
      <c r="O11" s="5"/>
      <c r="P11" s="5"/>
      <c r="Q11" s="5"/>
      <c r="R11" s="5"/>
      <c r="S11" s="5"/>
      <c r="T11" s="5"/>
      <c r="U11" s="5"/>
      <c r="V11" s="5"/>
    </row>
    <row r="12" spans="2:22" s="62" customFormat="1" ht="19.5" thickBot="1">
      <c r="B12" s="87"/>
      <c r="C12" s="88"/>
      <c r="D12" s="88"/>
      <c r="E12" s="87"/>
      <c r="F12" s="87"/>
      <c r="G12" s="87"/>
      <c r="H12" s="87"/>
      <c r="I12" s="87"/>
      <c r="J12" s="87"/>
      <c r="K12" s="87"/>
      <c r="L12" s="87"/>
      <c r="M12" s="87"/>
      <c r="N12" s="87"/>
      <c r="O12" s="87"/>
      <c r="P12" s="89" t="s">
        <v>666</v>
      </c>
      <c r="Q12" s="90">
        <f>SUM(Q10:Q11)</f>
        <v>0</v>
      </c>
      <c r="R12" s="87"/>
      <c r="S12" s="87"/>
      <c r="T12" s="87"/>
      <c r="U12" s="87"/>
      <c r="V12" s="87"/>
    </row>
    <row r="13" ht="15.75">
      <c r="B13" s="65" t="s">
        <v>530</v>
      </c>
    </row>
    <row r="14" ht="15.75"/>
    <row r="15" ht="15.75"/>
    <row r="16" spans="2:4" ht="15.75">
      <c r="B16" s="166" t="s">
        <v>597</v>
      </c>
      <c r="C16" s="166"/>
      <c r="D16" s="59"/>
    </row>
    <row r="17" ht="16.5" thickBot="1"/>
    <row r="18" spans="2:22" ht="16.5" thickBot="1">
      <c r="B18" s="153" t="s">
        <v>508</v>
      </c>
      <c r="C18" s="153"/>
      <c r="D18" s="153"/>
      <c r="E18" s="153"/>
      <c r="F18" s="167" t="s">
        <v>507</v>
      </c>
      <c r="G18" s="153" t="s">
        <v>509</v>
      </c>
      <c r="H18" s="153"/>
      <c r="I18" s="161" t="s">
        <v>511</v>
      </c>
      <c r="J18" s="163"/>
      <c r="K18" s="163"/>
      <c r="L18" s="163"/>
      <c r="M18" s="162"/>
      <c r="N18" s="161" t="s">
        <v>515</v>
      </c>
      <c r="O18" s="163"/>
      <c r="P18" s="163"/>
      <c r="Q18" s="163"/>
      <c r="R18" s="162"/>
      <c r="S18" s="167" t="s">
        <v>517</v>
      </c>
      <c r="T18" s="167" t="s">
        <v>518</v>
      </c>
      <c r="U18" s="153" t="s">
        <v>519</v>
      </c>
      <c r="V18" s="153" t="s">
        <v>520</v>
      </c>
    </row>
    <row r="19" spans="2:22" ht="16.5" thickBot="1">
      <c r="B19" s="55" t="s">
        <v>502</v>
      </c>
      <c r="C19" s="55" t="s">
        <v>506</v>
      </c>
      <c r="D19" s="58" t="s">
        <v>503</v>
      </c>
      <c r="E19" s="55" t="s">
        <v>21</v>
      </c>
      <c r="F19" s="167"/>
      <c r="G19" s="55" t="s">
        <v>510</v>
      </c>
      <c r="H19" s="55" t="s">
        <v>60</v>
      </c>
      <c r="I19" s="55" t="s">
        <v>512</v>
      </c>
      <c r="J19" s="55" t="s">
        <v>63</v>
      </c>
      <c r="K19" s="55" t="s">
        <v>513</v>
      </c>
      <c r="L19" s="55" t="s">
        <v>65</v>
      </c>
      <c r="M19" s="55" t="s">
        <v>514</v>
      </c>
      <c r="N19" s="55" t="s">
        <v>63</v>
      </c>
      <c r="O19" s="55" t="s">
        <v>513</v>
      </c>
      <c r="P19" s="55" t="s">
        <v>65</v>
      </c>
      <c r="Q19" s="55" t="s">
        <v>516</v>
      </c>
      <c r="R19" s="55" t="s">
        <v>514</v>
      </c>
      <c r="S19" s="167"/>
      <c r="T19" s="167"/>
      <c r="U19" s="153"/>
      <c r="V19" s="153"/>
    </row>
    <row r="20" spans="2:22" ht="32.25" thickBot="1">
      <c r="B20" s="63">
        <v>1</v>
      </c>
      <c r="C20" s="61" t="s">
        <v>598</v>
      </c>
      <c r="D20" s="61"/>
      <c r="E20" s="5"/>
      <c r="F20" s="5"/>
      <c r="G20" s="5"/>
      <c r="H20" s="5"/>
      <c r="I20" s="5"/>
      <c r="J20" s="5"/>
      <c r="K20" s="5"/>
      <c r="L20" s="5"/>
      <c r="M20" s="5"/>
      <c r="N20" s="5"/>
      <c r="O20" s="5"/>
      <c r="P20" s="5"/>
      <c r="Q20" s="5"/>
      <c r="R20" s="5"/>
      <c r="S20" s="5"/>
      <c r="T20" s="5"/>
      <c r="U20" s="5"/>
      <c r="V20" s="5"/>
    </row>
    <row r="21" spans="2:22" ht="32.25" thickBot="1">
      <c r="B21" s="63">
        <v>1</v>
      </c>
      <c r="C21" s="61" t="s">
        <v>598</v>
      </c>
      <c r="D21" s="61"/>
      <c r="E21" s="5"/>
      <c r="F21" s="5"/>
      <c r="G21" s="5"/>
      <c r="H21" s="5"/>
      <c r="I21" s="5"/>
      <c r="J21" s="5"/>
      <c r="K21" s="5"/>
      <c r="L21" s="5"/>
      <c r="M21" s="5"/>
      <c r="N21" s="5"/>
      <c r="O21" s="5"/>
      <c r="P21" s="5"/>
      <c r="Q21" s="5"/>
      <c r="R21" s="5"/>
      <c r="S21" s="5"/>
      <c r="T21" s="5"/>
      <c r="U21" s="5"/>
      <c r="V21" s="5"/>
    </row>
    <row r="22" spans="2:22" s="62" customFormat="1" ht="19.5" thickBot="1">
      <c r="B22" s="87"/>
      <c r="C22" s="88"/>
      <c r="D22" s="88"/>
      <c r="E22" s="87"/>
      <c r="F22" s="87"/>
      <c r="G22" s="87"/>
      <c r="H22" s="87"/>
      <c r="I22" s="87"/>
      <c r="J22" s="87"/>
      <c r="K22" s="87"/>
      <c r="L22" s="87"/>
      <c r="M22" s="87"/>
      <c r="N22" s="87"/>
      <c r="O22" s="87"/>
      <c r="P22" s="89" t="s">
        <v>666</v>
      </c>
      <c r="Q22" s="90">
        <f>SUM(Q20:Q21)</f>
        <v>0</v>
      </c>
      <c r="R22" s="87"/>
      <c r="S22" s="87"/>
      <c r="T22" s="87"/>
      <c r="U22" s="87"/>
      <c r="V22" s="87"/>
    </row>
    <row r="23" ht="15.75">
      <c r="B23" s="65" t="s">
        <v>530</v>
      </c>
    </row>
    <row r="24" ht="15.75"/>
    <row r="25" ht="15.75"/>
    <row r="26" spans="2:4" ht="15.75">
      <c r="B26" s="166" t="s">
        <v>665</v>
      </c>
      <c r="C26" s="166"/>
      <c r="D26" s="70"/>
    </row>
    <row r="27" ht="16.5" thickBot="1"/>
    <row r="28" spans="2:22" ht="16.5" thickBot="1">
      <c r="B28" s="153" t="s">
        <v>508</v>
      </c>
      <c r="C28" s="153"/>
      <c r="D28" s="153"/>
      <c r="E28" s="153"/>
      <c r="F28" s="167" t="s">
        <v>507</v>
      </c>
      <c r="G28" s="153" t="s">
        <v>509</v>
      </c>
      <c r="H28" s="153"/>
      <c r="I28" s="161" t="s">
        <v>511</v>
      </c>
      <c r="J28" s="163"/>
      <c r="K28" s="163"/>
      <c r="L28" s="163"/>
      <c r="M28" s="162"/>
      <c r="N28" s="161" t="s">
        <v>515</v>
      </c>
      <c r="O28" s="163"/>
      <c r="P28" s="163"/>
      <c r="Q28" s="163"/>
      <c r="R28" s="162"/>
      <c r="S28" s="167" t="s">
        <v>517</v>
      </c>
      <c r="T28" s="167" t="s">
        <v>518</v>
      </c>
      <c r="U28" s="153" t="s">
        <v>519</v>
      </c>
      <c r="V28" s="153" t="s">
        <v>520</v>
      </c>
    </row>
    <row r="29" spans="2:22" ht="16.5" thickBot="1">
      <c r="B29" s="55" t="s">
        <v>502</v>
      </c>
      <c r="C29" s="55" t="s">
        <v>506</v>
      </c>
      <c r="D29" s="58" t="s">
        <v>503</v>
      </c>
      <c r="E29" s="55" t="s">
        <v>21</v>
      </c>
      <c r="F29" s="167"/>
      <c r="G29" s="55" t="s">
        <v>510</v>
      </c>
      <c r="H29" s="55" t="s">
        <v>60</v>
      </c>
      <c r="I29" s="55" t="s">
        <v>512</v>
      </c>
      <c r="J29" s="55" t="s">
        <v>63</v>
      </c>
      <c r="K29" s="55" t="s">
        <v>513</v>
      </c>
      <c r="L29" s="55" t="s">
        <v>65</v>
      </c>
      <c r="M29" s="55" t="s">
        <v>514</v>
      </c>
      <c r="N29" s="55" t="s">
        <v>63</v>
      </c>
      <c r="O29" s="55" t="s">
        <v>513</v>
      </c>
      <c r="P29" s="55" t="s">
        <v>65</v>
      </c>
      <c r="Q29" s="55" t="s">
        <v>516</v>
      </c>
      <c r="R29" s="55" t="s">
        <v>514</v>
      </c>
      <c r="S29" s="167"/>
      <c r="T29" s="167"/>
      <c r="U29" s="153"/>
      <c r="V29" s="153"/>
    </row>
    <row r="30" spans="2:22" ht="48" thickBot="1">
      <c r="B30" s="63">
        <v>1</v>
      </c>
      <c r="C30" s="61" t="s">
        <v>599</v>
      </c>
      <c r="D30" s="61"/>
      <c r="E30" s="5"/>
      <c r="F30" s="5"/>
      <c r="G30" s="5"/>
      <c r="H30" s="5"/>
      <c r="I30" s="5"/>
      <c r="J30" s="5"/>
      <c r="K30" s="5"/>
      <c r="L30" s="5"/>
      <c r="M30" s="5"/>
      <c r="N30" s="5"/>
      <c r="O30" s="5"/>
      <c r="P30" s="5"/>
      <c r="Q30" s="5"/>
      <c r="R30" s="5"/>
      <c r="S30" s="5"/>
      <c r="T30" s="5"/>
      <c r="U30" s="5"/>
      <c r="V30" s="5"/>
    </row>
    <row r="31" spans="2:22" ht="48" thickBot="1">
      <c r="B31" s="63">
        <v>1</v>
      </c>
      <c r="C31" s="61" t="s">
        <v>599</v>
      </c>
      <c r="D31" s="61"/>
      <c r="E31" s="5"/>
      <c r="F31" s="5"/>
      <c r="G31" s="5"/>
      <c r="H31" s="5"/>
      <c r="I31" s="5"/>
      <c r="J31" s="5"/>
      <c r="K31" s="5"/>
      <c r="L31" s="5"/>
      <c r="M31" s="5"/>
      <c r="N31" s="5"/>
      <c r="O31" s="5"/>
      <c r="P31" s="5"/>
      <c r="Q31" s="5"/>
      <c r="R31" s="5"/>
      <c r="S31" s="5"/>
      <c r="T31" s="5"/>
      <c r="U31" s="5"/>
      <c r="V31" s="5"/>
    </row>
    <row r="32" spans="2:22" s="62" customFormat="1" ht="19.5" thickBot="1">
      <c r="B32" s="87"/>
      <c r="C32" s="88"/>
      <c r="D32" s="88"/>
      <c r="E32" s="87"/>
      <c r="F32" s="87"/>
      <c r="G32" s="87"/>
      <c r="H32" s="87"/>
      <c r="I32" s="87"/>
      <c r="J32" s="87"/>
      <c r="K32" s="87"/>
      <c r="L32" s="87"/>
      <c r="M32" s="87"/>
      <c r="N32" s="87"/>
      <c r="O32" s="87"/>
      <c r="P32" s="89" t="s">
        <v>666</v>
      </c>
      <c r="Q32" s="90">
        <f>SUM(Q30:Q31)</f>
        <v>0</v>
      </c>
      <c r="R32" s="87"/>
      <c r="S32" s="87"/>
      <c r="T32" s="87"/>
      <c r="U32" s="87"/>
      <c r="V32" s="87"/>
    </row>
    <row r="33" ht="15">
      <c r="B33" s="65" t="s">
        <v>530</v>
      </c>
    </row>
    <row r="36" ht="15">
      <c r="B36" s="66" t="s">
        <v>533</v>
      </c>
    </row>
    <row r="37" ht="16.5" thickBot="1"/>
    <row r="38" spans="2:3" ht="16.5" thickBot="1">
      <c r="B38" s="63"/>
      <c r="C38" s="5" t="s">
        <v>534</v>
      </c>
    </row>
    <row r="39" spans="2:3" ht="16.5" thickBot="1">
      <c r="B39" s="64"/>
      <c r="C39" s="5" t="s">
        <v>535</v>
      </c>
    </row>
  </sheetData>
  <mergeCells count="30">
    <mergeCell ref="B5:C5"/>
    <mergeCell ref="B7:E7"/>
    <mergeCell ref="F7:F8"/>
    <mergeCell ref="G7:H7"/>
    <mergeCell ref="I7:M7"/>
    <mergeCell ref="B16:C16"/>
    <mergeCell ref="S7:S8"/>
    <mergeCell ref="T7:T8"/>
    <mergeCell ref="U7:U8"/>
    <mergeCell ref="V7:V8"/>
    <mergeCell ref="N7:R7"/>
    <mergeCell ref="U18:U19"/>
    <mergeCell ref="V18:V19"/>
    <mergeCell ref="B18:E18"/>
    <mergeCell ref="F18:F19"/>
    <mergeCell ref="G18:H18"/>
    <mergeCell ref="I18:M18"/>
    <mergeCell ref="N18:R18"/>
    <mergeCell ref="S18:S19"/>
    <mergeCell ref="T18:T19"/>
    <mergeCell ref="S28:S29"/>
    <mergeCell ref="T28:T29"/>
    <mergeCell ref="U28:U29"/>
    <mergeCell ref="V28:V29"/>
    <mergeCell ref="B26:C26"/>
    <mergeCell ref="B28:E28"/>
    <mergeCell ref="F28:F29"/>
    <mergeCell ref="G28:H28"/>
    <mergeCell ref="I28:M28"/>
    <mergeCell ref="N28:R28"/>
  </mergeCells>
  <hyperlinks>
    <hyperlink ref="C1" location="'Información general'!A1" display="Inicio"/>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Jessie</dc:creator>
  <cp:keywords/>
  <dc:description/>
  <cp:lastModifiedBy>Jessie Vega</cp:lastModifiedBy>
  <dcterms:created xsi:type="dcterms:W3CDTF">2018-03-11T01:31:29Z</dcterms:created>
  <dcterms:modified xsi:type="dcterms:W3CDTF">2019-10-30T03:05:01Z</dcterms:modified>
  <cp:category/>
  <cp:version/>
  <cp:contentType/>
  <cp:contentStatus/>
</cp:coreProperties>
</file>